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80" yWindow="65436" windowWidth="28120" windowHeight="14580" activeTab="2"/>
  </bookViews>
  <sheets>
    <sheet name="Diameter" sheetId="1" r:id="rId1"/>
    <sheet name="Estimate Height" sheetId="2" r:id="rId2"/>
    <sheet name="Weight of tree" sheetId="3" r:id="rId3"/>
    <sheet name="soft or hard" sheetId="4" r:id="rId4"/>
    <sheet name="moisture ratio" sheetId="5" r:id="rId5"/>
  </sheets>
  <definedNames/>
  <calcPr fullCalcOnLoad="1"/>
</workbook>
</file>

<file path=xl/sharedStrings.xml><?xml version="1.0" encoding="utf-8"?>
<sst xmlns="http://schemas.openxmlformats.org/spreadsheetml/2006/main" count="644" uniqueCount="290">
  <si>
    <t>Bitternut Hickory</t>
  </si>
  <si>
    <t>Pignut Hickory</t>
  </si>
  <si>
    <t>Pecan</t>
  </si>
  <si>
    <t>Shellbark Hickory</t>
  </si>
  <si>
    <t>Shagbark Hickory</t>
  </si>
  <si>
    <t>Black Hickory</t>
  </si>
  <si>
    <t>Mockernut Hickory</t>
  </si>
  <si>
    <t>American Chestnut</t>
  </si>
  <si>
    <t>Allegheny Chinkapin</t>
  </si>
  <si>
    <t>Ozark Chinkapin</t>
  </si>
  <si>
    <t>Chinkapin</t>
  </si>
  <si>
    <t>Catalpa</t>
  </si>
  <si>
    <t>Southern Catalpa</t>
  </si>
  <si>
    <t>Northern Catalpa</t>
  </si>
  <si>
    <t>Hackberry Sp.</t>
  </si>
  <si>
    <t>Sugarberry</t>
  </si>
  <si>
    <t>Hackberry</t>
  </si>
  <si>
    <t>Eastern Redbud</t>
  </si>
  <si>
    <t>Curlleaf Mountain-Mahogany</t>
  </si>
  <si>
    <t>True Mountain-Mahogany</t>
  </si>
  <si>
    <t>Hairy Mountain-Mahogany</t>
  </si>
  <si>
    <t>Birchleaf Mountain-Mahogany</t>
  </si>
  <si>
    <t>Flowering Dogwood</t>
  </si>
  <si>
    <t>Hawthorn</t>
  </si>
  <si>
    <t>Common Persimmon</t>
  </si>
  <si>
    <t>American Beech</t>
  </si>
  <si>
    <t>Beech</t>
  </si>
  <si>
    <t>Ash</t>
  </si>
  <si>
    <t>White Ash</t>
  </si>
  <si>
    <t>Black Ash</t>
  </si>
  <si>
    <t>Green Ash</t>
  </si>
  <si>
    <t>Pumpkin Ash</t>
  </si>
  <si>
    <t>Blue Ash</t>
  </si>
  <si>
    <t>Waterlocust</t>
  </si>
  <si>
    <t>Honeylocust</t>
  </si>
  <si>
    <t>Loblolly-Bay</t>
  </si>
  <si>
    <t>Kentucky Coffeetree</t>
  </si>
  <si>
    <t>Silverbell</t>
  </si>
  <si>
    <t>American Holly</t>
  </si>
  <si>
    <t>Butternut</t>
  </si>
  <si>
    <t>Black Walnut</t>
  </si>
  <si>
    <t>Yellow-Poplar</t>
  </si>
  <si>
    <t>Osage-Orange</t>
  </si>
  <si>
    <t>Magnolia Sp.</t>
  </si>
  <si>
    <t>Cucumbertree</t>
  </si>
  <si>
    <t>Southern Magnolia</t>
  </si>
  <si>
    <t>Sweetbay</t>
  </si>
  <si>
    <t>Bigleaf Magnolia</t>
  </si>
  <si>
    <t>Apple Sp</t>
  </si>
  <si>
    <t>Mulberry Sp.</t>
  </si>
  <si>
    <t>White Mulberry</t>
  </si>
  <si>
    <t>Red Mulberry</t>
  </si>
  <si>
    <t>Water Tupelo</t>
  </si>
  <si>
    <t>Tupelo And Black Gum</t>
  </si>
  <si>
    <t>Ogeechee Tupelo</t>
  </si>
  <si>
    <t>Blackgum</t>
  </si>
  <si>
    <t>Swamp Tupelo</t>
  </si>
  <si>
    <t>Eastern Hophornbeam</t>
  </si>
  <si>
    <t>Sourwood</t>
  </si>
  <si>
    <t>Paulownia, Empress Tree</t>
  </si>
  <si>
    <t>Redbay</t>
  </si>
  <si>
    <t>Sycamore</t>
  </si>
  <si>
    <t>Cottonwood Sp.</t>
  </si>
  <si>
    <t>Cottonwood And Aspen</t>
  </si>
  <si>
    <t>Balsam Poplar</t>
  </si>
  <si>
    <t>Eastern Cottonwood</t>
  </si>
  <si>
    <t>Bigtooth Aspen</t>
  </si>
  <si>
    <t>Swamp Cottonwood</t>
  </si>
  <si>
    <t>Plains Cottonwood</t>
  </si>
  <si>
    <t>Quaking Aspen</t>
  </si>
  <si>
    <t>Black Cottonwood</t>
  </si>
  <si>
    <t>Mexican Blue Oak</t>
  </si>
  <si>
    <t>Pin Oak</t>
  </si>
  <si>
    <t>Willow Oak</t>
  </si>
  <si>
    <t>Chestnut Oak</t>
  </si>
  <si>
    <t>Northern Red Oak</t>
  </si>
  <si>
    <t>Shumard Oak</t>
  </si>
  <si>
    <t>Post Oak</t>
  </si>
  <si>
    <t>Delta Post Oak</t>
  </si>
  <si>
    <t>Black Oak</t>
  </si>
  <si>
    <t>Live Oak</t>
  </si>
  <si>
    <t>Bluejack Oak</t>
  </si>
  <si>
    <t>Silverleaf Oak</t>
  </si>
  <si>
    <t>Oak – Evergreen</t>
  </si>
  <si>
    <t>Scrub Oak</t>
  </si>
  <si>
    <t>Black Locust</t>
  </si>
  <si>
    <t>New Mexico Locust</t>
  </si>
  <si>
    <t>Willow</t>
  </si>
  <si>
    <t>Peachleaf Willow</t>
  </si>
  <si>
    <t>Black Willow</t>
  </si>
  <si>
    <t>Diamond Willow</t>
  </si>
  <si>
    <t>Chinese Tallowtree</t>
  </si>
  <si>
    <t>Sassafras</t>
  </si>
  <si>
    <t>American Mountain-Ash</t>
  </si>
  <si>
    <t>European Mountain-Ash</t>
  </si>
  <si>
    <t>Basswood</t>
  </si>
  <si>
    <t>American Basswood</t>
  </si>
  <si>
    <t>White Basswood</t>
  </si>
  <si>
    <t>Elm</t>
  </si>
  <si>
    <t>Winged Elm</t>
  </si>
  <si>
    <t>American Elm</t>
  </si>
  <si>
    <t>Cedar Elm</t>
  </si>
  <si>
    <t>Siberian Elm</t>
  </si>
  <si>
    <t>Slippery Elm</t>
  </si>
  <si>
    <t>September Elm</t>
  </si>
  <si>
    <t>Rock Elm</t>
  </si>
  <si>
    <t>Tung-Oil Tree</t>
  </si>
  <si>
    <t>Sparkleberry</t>
  </si>
  <si>
    <t>Chinaberry</t>
  </si>
  <si>
    <t>Water-Elm</t>
  </si>
  <si>
    <t>Smoketree</t>
  </si>
  <si>
    <t>Mesquite</t>
  </si>
  <si>
    <t>Tesota(Arizona Ironwood)</t>
  </si>
  <si>
    <t>Unknown Or Not Listed</t>
  </si>
  <si>
    <t xml:space="preserve">Littleleaf Mountain-Mahogany  </t>
  </si>
  <si>
    <t>Species</t>
  </si>
  <si>
    <t>green weight</t>
  </si>
  <si>
    <t>dry weight</t>
  </si>
  <si>
    <t>ratio d/g</t>
  </si>
  <si>
    <t>Apple</t>
  </si>
  <si>
    <t>Birch</t>
  </si>
  <si>
    <t>Boxelder</t>
  </si>
  <si>
    <t>Buckeye</t>
  </si>
  <si>
    <t>Cherry, black</t>
  </si>
  <si>
    <t>Coffeetree</t>
  </si>
  <si>
    <t>Cottonwood</t>
  </si>
  <si>
    <t>Douglas-fir</t>
  </si>
  <si>
    <t>Elm American</t>
  </si>
  <si>
    <t>Elm Red</t>
  </si>
  <si>
    <t>Elm Siberian</t>
  </si>
  <si>
    <t>Fir, Concolor</t>
  </si>
  <si>
    <t>Hickory,Bitternut</t>
  </si>
  <si>
    <t>Hickory, Shagbark</t>
  </si>
  <si>
    <t>Ironwood</t>
  </si>
  <si>
    <t>Juniper,Rocky Mt.</t>
  </si>
  <si>
    <t>Locust, Black</t>
  </si>
  <si>
    <t>Maple, Other</t>
  </si>
  <si>
    <t>Maple, Silver</t>
  </si>
  <si>
    <t>Mulbery</t>
  </si>
  <si>
    <t>Oak, Bur</t>
  </si>
  <si>
    <t>Oak, Red</t>
  </si>
  <si>
    <t>Oak, White</t>
  </si>
  <si>
    <t>Pine, Eastern White</t>
  </si>
  <si>
    <t>Pine, Jack</t>
  </si>
  <si>
    <t>Pine,Ponderosa</t>
  </si>
  <si>
    <t>Redcedar, Eastern</t>
  </si>
  <si>
    <t>Spruce</t>
  </si>
  <si>
    <t>Walnut, Black</t>
  </si>
  <si>
    <t>Poplar</t>
  </si>
  <si>
    <t>Acacia</t>
  </si>
  <si>
    <t xml:space="preserve">Noncommercial </t>
  </si>
  <si>
    <t>Florida Maple</t>
  </si>
  <si>
    <t>Hard Maple</t>
  </si>
  <si>
    <t xml:space="preserve">Hard Hardwood </t>
  </si>
  <si>
    <t xml:space="preserve">Boxelder </t>
  </si>
  <si>
    <t xml:space="preserve"> Other Soft Hardwoods </t>
  </si>
  <si>
    <t xml:space="preserve">Soft Hardwood </t>
  </si>
  <si>
    <t xml:space="preserve">Black Maple </t>
  </si>
  <si>
    <t xml:space="preserve">Hard Maple </t>
  </si>
  <si>
    <t>Striped Maple</t>
  </si>
  <si>
    <t>Red Maple</t>
  </si>
  <si>
    <t>Soft Maple</t>
  </si>
  <si>
    <t>Silver Maple</t>
  </si>
  <si>
    <t>Sugar Maple</t>
  </si>
  <si>
    <t>Mountain Maple</t>
  </si>
  <si>
    <t>Noncommercial</t>
  </si>
  <si>
    <t>Rocky Mountain Maple</t>
  </si>
  <si>
    <t>Bigtooth Maple</t>
  </si>
  <si>
    <t>Buckeye, Horsechestnut</t>
  </si>
  <si>
    <t>Other Soft Hardwoods</t>
  </si>
  <si>
    <t>Ohio Buckeye</t>
  </si>
  <si>
    <t>Yellow Buckeye</t>
  </si>
  <si>
    <t>Buckeye (Other)</t>
  </si>
  <si>
    <t>Ailanthus</t>
  </si>
  <si>
    <t>Serviceberry</t>
  </si>
  <si>
    <t>Pawpaw</t>
  </si>
  <si>
    <t>Birch Sp.</t>
  </si>
  <si>
    <t>Other Hard Hardwoods</t>
  </si>
  <si>
    <t>Yellow Birch</t>
  </si>
  <si>
    <t>Sweet Birch</t>
  </si>
  <si>
    <t>River Birch</t>
  </si>
  <si>
    <t>Water Birch</t>
  </si>
  <si>
    <t>Paper Birch</t>
  </si>
  <si>
    <t>Gray Birch</t>
  </si>
  <si>
    <t>Chittamwood</t>
  </si>
  <si>
    <t>American Hornbeam</t>
  </si>
  <si>
    <t>Hickory Sp.</t>
  </si>
  <si>
    <t>Hickory</t>
  </si>
  <si>
    <t>Water Hickory</t>
  </si>
  <si>
    <t>Carbon Weight Lbs.</t>
  </si>
  <si>
    <r>
      <t>CO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sequestered Lbs.</t>
    </r>
  </si>
  <si>
    <t>Calculating the diameter of a tree</t>
  </si>
  <si>
    <t xml:space="preserve">circumference = </t>
  </si>
  <si>
    <t>Diameter =</t>
  </si>
  <si>
    <t>Estimating height of a tree</t>
  </si>
  <si>
    <t>Distance to tree =</t>
  </si>
  <si>
    <t>Distance to ruler =</t>
  </si>
  <si>
    <t>apparent height of tree=</t>
  </si>
  <si>
    <t>Estimated height of tree=</t>
  </si>
  <si>
    <t>Tree Type</t>
  </si>
  <si>
    <t>Weight above ground</t>
  </si>
  <si>
    <t>Weight of roots</t>
  </si>
  <si>
    <t>Total Weight</t>
  </si>
  <si>
    <t>Dry Weight Lbs.</t>
  </si>
  <si>
    <t>Green Weight Lbs.</t>
  </si>
  <si>
    <t>code</t>
  </si>
  <si>
    <t>Southern Pine Piedmont</t>
  </si>
  <si>
    <t>Hard Hardwood</t>
  </si>
  <si>
    <t>Soft Hardwood</t>
  </si>
  <si>
    <t>Sweetgum</t>
  </si>
  <si>
    <t>Yellow Poplar</t>
  </si>
  <si>
    <t>Tree code (1-6)=</t>
  </si>
  <si>
    <t>Height =</t>
  </si>
  <si>
    <t>Moisture ratio =</t>
  </si>
  <si>
    <t>Selected tree</t>
  </si>
  <si>
    <t>Look up table</t>
  </si>
  <si>
    <t>Southern Pine Coastal Plain</t>
  </si>
  <si>
    <t>feet</t>
  </si>
  <si>
    <t>inches</t>
  </si>
  <si>
    <r>
      <t>CO</t>
    </r>
    <r>
      <rPr>
        <b/>
        <vertAlign val="subscript"/>
        <sz val="18"/>
        <color indexed="9"/>
        <rFont val="Arial"/>
        <family val="2"/>
      </rPr>
      <t>2</t>
    </r>
    <r>
      <rPr>
        <b/>
        <sz val="18"/>
        <color indexed="9"/>
        <rFont val="Arial"/>
        <family val="2"/>
      </rPr>
      <t xml:space="preserve"> Calculator</t>
    </r>
  </si>
  <si>
    <t>Wt. Above Ground</t>
  </si>
  <si>
    <t>Wt. of Roots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</si>
  <si>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Sequestered Lbs.</t>
    </r>
  </si>
  <si>
    <r>
      <t>Natural Gas Ft</t>
    </r>
    <r>
      <rPr>
        <vertAlign val="superscript"/>
        <sz val="10"/>
        <rFont val="Arial"/>
        <family val="2"/>
      </rPr>
      <t>3</t>
    </r>
  </si>
  <si>
    <t>Gasoline Gallons</t>
  </si>
  <si>
    <t>Fuel Oil Gallons</t>
  </si>
  <si>
    <t>Diameter inches</t>
  </si>
  <si>
    <t>Height  feet</t>
  </si>
  <si>
    <t xml:space="preserve">Moisture ratio </t>
  </si>
  <si>
    <t xml:space="preserve">          Tree Type</t>
  </si>
  <si>
    <t>Distance to ruler inches</t>
  </si>
  <si>
    <t>Apparent height of tree</t>
  </si>
  <si>
    <t>Distance to tree feet</t>
  </si>
  <si>
    <t>Height of tree feet</t>
  </si>
  <si>
    <t>electricity</t>
  </si>
  <si>
    <t>natural gas</t>
  </si>
  <si>
    <t>fuel oil</t>
  </si>
  <si>
    <t>Gasoline equivalent gallons</t>
  </si>
  <si>
    <t>Equivalent forms.</t>
  </si>
  <si>
    <t>Circumference inches</t>
  </si>
  <si>
    <t>Electricity kwhr</t>
  </si>
  <si>
    <t xml:space="preserve">yellow </t>
  </si>
  <si>
    <t>boxes.</t>
  </si>
  <si>
    <t>Enter the values for</t>
  </si>
  <si>
    <t xml:space="preserve">your tree in the </t>
  </si>
  <si>
    <t>1=Southern Pine Coastal Plain</t>
  </si>
  <si>
    <t>2=Southern Pine Piedmont</t>
  </si>
  <si>
    <t>3=Hard Hardwood</t>
  </si>
  <si>
    <t>4=Soft Hardwood</t>
  </si>
  <si>
    <t>5=Sweetgum</t>
  </si>
  <si>
    <t>6=Yellow Poplar</t>
  </si>
  <si>
    <t>(1 - 6)</t>
  </si>
  <si>
    <t>Fremont  Cottonwood</t>
  </si>
  <si>
    <t>Silver Poplar</t>
  </si>
  <si>
    <t>Narrowleaf Cottonwood</t>
  </si>
  <si>
    <t>Cherry, Plum Spp.</t>
  </si>
  <si>
    <t>Pin Cherry</t>
  </si>
  <si>
    <t>Black Cherry</t>
  </si>
  <si>
    <t>Chokecherry</t>
  </si>
  <si>
    <t>Bitter Cherry</t>
  </si>
  <si>
    <t>Plums, Cherries (Other)</t>
  </si>
  <si>
    <t>Canada Plum</t>
  </si>
  <si>
    <t>Wild Plum</t>
  </si>
  <si>
    <t>Oak Deciduous</t>
  </si>
  <si>
    <t>White Oak</t>
  </si>
  <si>
    <t>Select White Oaks</t>
  </si>
  <si>
    <t>Arizona White Oak</t>
  </si>
  <si>
    <t>Swamp White Oak</t>
  </si>
  <si>
    <t>Scarlet Oak</t>
  </si>
  <si>
    <t>Other Red Oaks</t>
  </si>
  <si>
    <t>Durand Oak</t>
  </si>
  <si>
    <t>Select White Oak</t>
  </si>
  <si>
    <t>Northern Pin Oak</t>
  </si>
  <si>
    <t>Emory Oak</t>
  </si>
  <si>
    <t>Southern Red Oak</t>
  </si>
  <si>
    <t>Cherrybark Oak</t>
  </si>
  <si>
    <t>Select Red Oaks</t>
  </si>
  <si>
    <t>Gambel Oak</t>
  </si>
  <si>
    <t>Bear Oak, Scrub Oak</t>
  </si>
  <si>
    <t>Shingle Oak</t>
  </si>
  <si>
    <t>Turkey Oak</t>
  </si>
  <si>
    <t>Laurel Oak</t>
  </si>
  <si>
    <t>Overcup Oak</t>
  </si>
  <si>
    <t>Other White Oaks</t>
  </si>
  <si>
    <t>Bur Oak</t>
  </si>
  <si>
    <t>Blackjack Oak</t>
  </si>
  <si>
    <t>Swamp Chestnut Oak</t>
  </si>
  <si>
    <t>Chinkapin Oak</t>
  </si>
  <si>
    <t>Water Oak</t>
  </si>
  <si>
    <t>Nuttall Oak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</si>
</sst>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m/d/yyyy"/>
  </numFmts>
  <fonts count="14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8"/>
      <color indexed="9"/>
      <name val="Arial"/>
      <family val="2"/>
    </font>
    <font>
      <b/>
      <vertAlign val="subscript"/>
      <sz val="18"/>
      <color indexed="9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sz val="14"/>
      <color indexed="17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0"/>
      <color indexed="43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8" fontId="0" fillId="0" borderId="0" xfId="0" applyNumberFormat="1" applyAlignment="1">
      <alignment horizontal="left" readingOrder="1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9" borderId="4" xfId="0" applyFill="1" applyBorder="1" applyAlignment="1">
      <alignment/>
    </xf>
    <xf numFmtId="0" fontId="0" fillId="10" borderId="2" xfId="0" applyFill="1" applyBorder="1" applyAlignment="1">
      <alignment/>
    </xf>
    <xf numFmtId="0" fontId="0" fillId="9" borderId="4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8" borderId="2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left"/>
    </xf>
    <xf numFmtId="3" fontId="0" fillId="7" borderId="2" xfId="0" applyNumberFormat="1" applyFill="1" applyBorder="1" applyAlignment="1">
      <alignment horizontal="center"/>
    </xf>
    <xf numFmtId="3" fontId="0" fillId="10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0" fontId="8" fillId="11" borderId="2" xfId="0" applyFont="1" applyFill="1" applyBorder="1" applyAlignment="1">
      <alignment/>
    </xf>
    <xf numFmtId="0" fontId="0" fillId="11" borderId="2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8" fillId="1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3" fontId="0" fillId="13" borderId="8" xfId="0" applyNumberForma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13" fillId="12" borderId="11" xfId="0" applyFont="1" applyFill="1" applyBorder="1" applyAlignment="1">
      <alignment/>
    </xf>
    <xf numFmtId="3" fontId="13" fillId="12" borderId="7" xfId="0" applyNumberFormat="1" applyFont="1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8" xfId="0" applyFill="1" applyBorder="1" applyAlignment="1">
      <alignment/>
    </xf>
    <xf numFmtId="16" fontId="13" fillId="12" borderId="10" xfId="0" applyNumberFormat="1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0" fillId="13" borderId="0" xfId="0" applyFont="1" applyFill="1" applyAlignment="1">
      <alignment horizontal="center" vertical="center"/>
    </xf>
    <xf numFmtId="1" fontId="0" fillId="1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0" fillId="13" borderId="8" xfId="0" applyNumberFormat="1" applyFill="1" applyBorder="1" applyAlignment="1">
      <alignment horizontal="center"/>
    </xf>
    <xf numFmtId="1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5"/>
  <sheetViews>
    <sheetView workbookViewId="0" topLeftCell="A1">
      <selection activeCell="E32" sqref="E32"/>
    </sheetView>
  </sheetViews>
  <sheetFormatPr defaultColWidth="11.421875" defaultRowHeight="12.75"/>
  <cols>
    <col min="1" max="1" width="15.00390625" style="0" bestFit="1" customWidth="1"/>
    <col min="2" max="16384" width="8.8515625" style="0" customWidth="1"/>
  </cols>
  <sheetData>
    <row r="1" ht="12">
      <c r="B1" t="s">
        <v>191</v>
      </c>
    </row>
    <row r="3" spans="1:2" ht="12">
      <c r="A3" t="s">
        <v>192</v>
      </c>
      <c r="B3">
        <v>72</v>
      </c>
    </row>
    <row r="5" spans="1:2" ht="12">
      <c r="A5" t="s">
        <v>193</v>
      </c>
      <c r="B5">
        <f>B3/PI()</f>
        <v>22.91831180523293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0"/>
  <sheetViews>
    <sheetView workbookViewId="0" topLeftCell="A1">
      <selection activeCell="B10" sqref="B10"/>
    </sheetView>
  </sheetViews>
  <sheetFormatPr defaultColWidth="11.421875" defaultRowHeight="12.75"/>
  <cols>
    <col min="1" max="1" width="22.28125" style="0" bestFit="1" customWidth="1"/>
    <col min="2" max="16384" width="8.8515625" style="0" customWidth="1"/>
  </cols>
  <sheetData>
    <row r="1" ht="12">
      <c r="B1" t="s">
        <v>194</v>
      </c>
    </row>
    <row r="3" spans="1:3" ht="12">
      <c r="A3" t="s">
        <v>195</v>
      </c>
      <c r="B3">
        <v>120</v>
      </c>
      <c r="C3" t="s">
        <v>217</v>
      </c>
    </row>
    <row r="5" spans="1:3" ht="12">
      <c r="A5" t="s">
        <v>196</v>
      </c>
      <c r="B5">
        <v>24</v>
      </c>
      <c r="C5" t="s">
        <v>218</v>
      </c>
    </row>
    <row r="7" spans="1:3" ht="12">
      <c r="A7" t="s">
        <v>197</v>
      </c>
      <c r="B7">
        <v>12.7</v>
      </c>
      <c r="C7" t="s">
        <v>218</v>
      </c>
    </row>
    <row r="10" spans="1:3" ht="12">
      <c r="A10" t="s">
        <v>198</v>
      </c>
      <c r="B10">
        <f>B7/B5*B3</f>
        <v>63.5</v>
      </c>
      <c r="C10" t="s">
        <v>217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H38"/>
  <sheetViews>
    <sheetView tabSelected="1" zoomScale="150" zoomScaleNormal="150" workbookViewId="0" topLeftCell="C3">
      <selection activeCell="D6" sqref="D6"/>
    </sheetView>
  </sheetViews>
  <sheetFormatPr defaultColWidth="11.421875" defaultRowHeight="12.75"/>
  <cols>
    <col min="1" max="1" width="8.8515625" style="0" customWidth="1"/>
    <col min="2" max="2" width="3.140625" style="0" customWidth="1"/>
    <col min="3" max="3" width="20.8515625" style="0" bestFit="1" customWidth="1"/>
    <col min="4" max="4" width="16.140625" style="0" customWidth="1"/>
    <col min="5" max="5" width="20.00390625" style="0" bestFit="1" customWidth="1"/>
    <col min="6" max="6" width="18.421875" style="0" customWidth="1"/>
    <col min="7" max="26" width="3.00390625" style="0" customWidth="1"/>
    <col min="27" max="27" width="8.28125" style="0" customWidth="1"/>
    <col min="28" max="28" width="10.28125" style="2" customWidth="1"/>
    <col min="29" max="29" width="10.140625" style="2" bestFit="1" customWidth="1"/>
    <col min="30" max="30" width="9.140625" style="2" customWidth="1"/>
    <col min="31" max="32" width="8.8515625" style="0" customWidth="1"/>
    <col min="33" max="33" width="14.140625" style="0" bestFit="1" customWidth="1"/>
    <col min="34" max="16384" width="8.8515625" style="0" customWidth="1"/>
  </cols>
  <sheetData>
    <row r="1" spans="2:29" ht="29.25" customHeight="1">
      <c r="B1" s="60" t="s">
        <v>219</v>
      </c>
      <c r="C1" s="61"/>
      <c r="D1" s="61"/>
      <c r="E1" s="61"/>
      <c r="F1" s="61"/>
      <c r="G1" s="61"/>
      <c r="AC1" s="3"/>
    </row>
    <row r="2" spans="2:29" ht="4.5" customHeight="1">
      <c r="B2" s="13"/>
      <c r="C2" s="12"/>
      <c r="D2" s="12"/>
      <c r="E2" s="12"/>
      <c r="F2" s="12"/>
      <c r="G2" s="12"/>
      <c r="AC2" s="3"/>
    </row>
    <row r="3" spans="2:29" ht="27" customHeight="1">
      <c r="B3" s="13"/>
      <c r="C3" s="46" t="s">
        <v>243</v>
      </c>
      <c r="D3" s="47" t="s">
        <v>244</v>
      </c>
      <c r="E3" s="58" t="s">
        <v>241</v>
      </c>
      <c r="F3" s="48" t="s">
        <v>242</v>
      </c>
      <c r="G3" s="12"/>
      <c r="AC3" s="3"/>
    </row>
    <row r="4" spans="2:29" ht="12" customHeight="1">
      <c r="B4" s="13"/>
      <c r="C4" s="12"/>
      <c r="D4" s="12"/>
      <c r="E4" s="12"/>
      <c r="F4" s="12"/>
      <c r="G4" s="12"/>
      <c r="AC4" s="3"/>
    </row>
    <row r="5" spans="2:29" ht="10.5" customHeight="1">
      <c r="B5" s="29"/>
      <c r="C5" s="30"/>
      <c r="D5" s="30"/>
      <c r="E5" s="30"/>
      <c r="F5" s="30"/>
      <c r="G5" s="30"/>
      <c r="AC5" s="3"/>
    </row>
    <row r="6" spans="2:29" ht="12.75" customHeight="1">
      <c r="B6" s="29"/>
      <c r="C6" s="31" t="s">
        <v>239</v>
      </c>
      <c r="D6" s="57">
        <v>40</v>
      </c>
      <c r="E6" s="30" t="s">
        <v>226</v>
      </c>
      <c r="F6" s="33">
        <f>D6/PI()</f>
        <v>12.732395447351628</v>
      </c>
      <c r="G6" s="30"/>
      <c r="AC6" s="3"/>
    </row>
    <row r="7" spans="2:29" ht="3.75" customHeight="1">
      <c r="B7" s="29"/>
      <c r="C7" s="31"/>
      <c r="D7" s="30"/>
      <c r="E7" s="30"/>
      <c r="F7" s="33"/>
      <c r="G7" s="30"/>
      <c r="AC7" s="3"/>
    </row>
    <row r="8" spans="2:29" ht="12.75" customHeight="1">
      <c r="B8" s="29"/>
      <c r="C8" s="31" t="s">
        <v>230</v>
      </c>
      <c r="D8" s="59">
        <v>26</v>
      </c>
      <c r="E8" s="30" t="s">
        <v>231</v>
      </c>
      <c r="F8" s="57">
        <v>22</v>
      </c>
      <c r="G8" s="30"/>
      <c r="AC8" s="3"/>
    </row>
    <row r="9" spans="2:29" ht="3.75" customHeight="1">
      <c r="B9" s="29"/>
      <c r="C9" s="31"/>
      <c r="D9" s="32"/>
      <c r="E9" s="30"/>
      <c r="F9" s="30">
        <v>22</v>
      </c>
      <c r="G9" s="30"/>
      <c r="AC9" s="3"/>
    </row>
    <row r="10" spans="2:29" ht="13.5" customHeight="1">
      <c r="B10" s="29"/>
      <c r="C10" s="31" t="s">
        <v>232</v>
      </c>
      <c r="D10" s="59">
        <v>75</v>
      </c>
      <c r="E10" s="30" t="s">
        <v>233</v>
      </c>
      <c r="F10" s="33">
        <f>F8/D8*D10</f>
        <v>63.46153846153846</v>
      </c>
      <c r="G10" s="30"/>
      <c r="AC10" s="3"/>
    </row>
    <row r="11" spans="2:34" ht="7.5" customHeight="1" thickBot="1">
      <c r="B11" s="11"/>
      <c r="C11" s="11"/>
      <c r="D11" s="11"/>
      <c r="E11" s="11"/>
      <c r="F11" s="11"/>
      <c r="G11" s="11"/>
      <c r="AA11" s="1" t="s">
        <v>211</v>
      </c>
      <c r="AB11" s="6">
        <f>C20</f>
        <v>3</v>
      </c>
      <c r="AC11" s="2" t="s">
        <v>193</v>
      </c>
      <c r="AD11" s="6">
        <f>F6</f>
        <v>12.732395447351628</v>
      </c>
      <c r="AE11" s="1" t="s">
        <v>212</v>
      </c>
      <c r="AF11" s="63">
        <f>F10</f>
        <v>63.46153846153846</v>
      </c>
      <c r="AG11" t="s">
        <v>213</v>
      </c>
      <c r="AH11" s="7">
        <f>F17</f>
        <v>0.7536</v>
      </c>
    </row>
    <row r="12" spans="2:28" ht="14.25" customHeight="1">
      <c r="B12" s="11"/>
      <c r="C12" s="51" t="s">
        <v>229</v>
      </c>
      <c r="D12" s="53"/>
      <c r="E12" s="39"/>
      <c r="F12" s="40"/>
      <c r="G12" s="11"/>
      <c r="AA12" s="4" t="s">
        <v>205</v>
      </c>
      <c r="AB12" s="2" t="s">
        <v>199</v>
      </c>
    </row>
    <row r="13" spans="2:28" ht="17.25" customHeight="1">
      <c r="B13" s="11"/>
      <c r="C13" s="52" t="s">
        <v>245</v>
      </c>
      <c r="D13" s="54"/>
      <c r="E13" s="42" t="s">
        <v>226</v>
      </c>
      <c r="F13" s="49">
        <f>F6</f>
        <v>12.732395447351628</v>
      </c>
      <c r="G13" s="11"/>
      <c r="AA13" s="4" t="b">
        <v>0</v>
      </c>
      <c r="AB13" s="2" t="s">
        <v>216</v>
      </c>
    </row>
    <row r="14" spans="2:28" ht="12">
      <c r="B14" s="11"/>
      <c r="C14" s="52" t="s">
        <v>246</v>
      </c>
      <c r="D14" s="54"/>
      <c r="E14" s="42"/>
      <c r="F14" s="43"/>
      <c r="G14" s="11"/>
      <c r="AA14" s="4" t="b">
        <v>0</v>
      </c>
      <c r="AB14" s="2" t="s">
        <v>206</v>
      </c>
    </row>
    <row r="15" spans="2:28" ht="12">
      <c r="B15" s="11"/>
      <c r="C15" s="52" t="s">
        <v>247</v>
      </c>
      <c r="D15" s="54"/>
      <c r="E15" s="42" t="s">
        <v>227</v>
      </c>
      <c r="F15" s="62">
        <f>F10</f>
        <v>63.46153846153846</v>
      </c>
      <c r="G15" s="11"/>
      <c r="AA15" s="4" t="b">
        <v>1</v>
      </c>
      <c r="AB15" s="2" t="s">
        <v>207</v>
      </c>
    </row>
    <row r="16" spans="2:28" ht="12">
      <c r="B16" s="11"/>
      <c r="C16" s="52" t="s">
        <v>248</v>
      </c>
      <c r="D16" s="54"/>
      <c r="E16" s="42"/>
      <c r="F16" s="43"/>
      <c r="G16" s="11"/>
      <c r="AA16" s="4" t="b">
        <v>0</v>
      </c>
      <c r="AB16" s="2" t="s">
        <v>208</v>
      </c>
    </row>
    <row r="17" spans="2:28" ht="12">
      <c r="B17" s="11"/>
      <c r="C17" s="52" t="s">
        <v>249</v>
      </c>
      <c r="D17" s="54"/>
      <c r="E17" s="42" t="s">
        <v>228</v>
      </c>
      <c r="F17" s="50">
        <v>0.7536</v>
      </c>
      <c r="G17" s="11"/>
      <c r="AA17" s="4" t="b">
        <v>0</v>
      </c>
      <c r="AB17" s="2" t="s">
        <v>209</v>
      </c>
    </row>
    <row r="18" spans="2:28" ht="12">
      <c r="B18" s="11"/>
      <c r="C18" s="52" t="s">
        <v>250</v>
      </c>
      <c r="D18" s="54"/>
      <c r="E18" s="42"/>
      <c r="F18" s="43"/>
      <c r="G18" s="11"/>
      <c r="AA18" s="4" t="b">
        <v>0</v>
      </c>
      <c r="AB18" s="2" t="s">
        <v>210</v>
      </c>
    </row>
    <row r="19" spans="2:27" ht="12">
      <c r="B19" s="11"/>
      <c r="C19" s="41"/>
      <c r="D19" s="54"/>
      <c r="E19" s="42"/>
      <c r="F19" s="43"/>
      <c r="G19" s="11"/>
      <c r="AA19" s="4"/>
    </row>
    <row r="20" spans="2:27" ht="14.25" customHeight="1" thickBot="1">
      <c r="B20" s="11"/>
      <c r="C20" s="56">
        <v>3</v>
      </c>
      <c r="D20" s="55" t="s">
        <v>251</v>
      </c>
      <c r="E20" s="44"/>
      <c r="F20" s="45"/>
      <c r="G20" s="11"/>
      <c r="AA20" s="4"/>
    </row>
    <row r="21" spans="2:33" ht="12">
      <c r="B21" s="11"/>
      <c r="C21" s="11"/>
      <c r="D21" s="11"/>
      <c r="E21" s="11"/>
      <c r="F21" s="11"/>
      <c r="G21" s="11"/>
      <c r="AA21" t="s">
        <v>214</v>
      </c>
      <c r="AB21" s="2" t="str">
        <f>VLOOKUP(AB11,AA33:AC38,2)</f>
        <v>Hard Hardwood</v>
      </c>
      <c r="AC21" s="2" t="s">
        <v>200</v>
      </c>
      <c r="AE21" t="s">
        <v>201</v>
      </c>
      <c r="AG21" t="s">
        <v>202</v>
      </c>
    </row>
    <row r="22" spans="2:34" ht="12.75" thickBot="1">
      <c r="B22" s="11"/>
      <c r="C22" s="11"/>
      <c r="D22" s="11"/>
      <c r="E22" s="11"/>
      <c r="F22" s="11"/>
      <c r="G22" s="11"/>
      <c r="AC22" s="5">
        <f>VLOOKUP(AB11,AA33:AC38,3)</f>
        <v>2032.030288374224</v>
      </c>
      <c r="AE22" s="5">
        <f>AC22*0.2</f>
        <v>406.4060576748448</v>
      </c>
      <c r="AG22" s="8">
        <f>AC22+AE22</f>
        <v>2438.436346049069</v>
      </c>
      <c r="AH22" t="s">
        <v>204</v>
      </c>
    </row>
    <row r="23" spans="2:34" ht="12.75" thickBot="1">
      <c r="B23" s="11"/>
      <c r="C23" s="21"/>
      <c r="D23" s="23" t="s">
        <v>220</v>
      </c>
      <c r="E23" s="23" t="s">
        <v>221</v>
      </c>
      <c r="F23" s="23" t="s">
        <v>202</v>
      </c>
      <c r="G23" s="11"/>
      <c r="AC23" s="5">
        <f>AC22*$AH$11</f>
        <v>1531.3380253188154</v>
      </c>
      <c r="AD23" s="5"/>
      <c r="AE23" s="5">
        <f>AE22*$AH$11</f>
        <v>306.2676050637631</v>
      </c>
      <c r="AF23" s="5"/>
      <c r="AG23" s="8">
        <f>AG22*$AH$11</f>
        <v>1837.6056303825785</v>
      </c>
      <c r="AH23" t="s">
        <v>203</v>
      </c>
    </row>
    <row r="24" spans="2:34" ht="12">
      <c r="B24" s="11"/>
      <c r="C24" s="14" t="s">
        <v>204</v>
      </c>
      <c r="D24" s="24">
        <f>AC22</f>
        <v>2032.030288374224</v>
      </c>
      <c r="E24" s="24">
        <f>AE22</f>
        <v>406.4060576748448</v>
      </c>
      <c r="F24" s="24">
        <f>AG22</f>
        <v>2438.436346049069</v>
      </c>
      <c r="G24" s="11"/>
      <c r="AC24" s="2">
        <f>AC23*0.5</f>
        <v>765.6690126594077</v>
      </c>
      <c r="AE24" s="2">
        <f>AE23*0.5</f>
        <v>153.13380253188154</v>
      </c>
      <c r="AF24" s="2"/>
      <c r="AG24" s="8">
        <f>AG23*0.5</f>
        <v>918.8028151912893</v>
      </c>
      <c r="AH24" t="s">
        <v>189</v>
      </c>
    </row>
    <row r="25" spans="2:34" ht="12">
      <c r="B25" s="11"/>
      <c r="C25" s="15" t="s">
        <v>203</v>
      </c>
      <c r="D25" s="25">
        <f>AC23</f>
        <v>1531.3380253188154</v>
      </c>
      <c r="E25" s="25">
        <f>AE23</f>
        <v>306.2676050637631</v>
      </c>
      <c r="F25" s="25">
        <f>AG23</f>
        <v>1837.6056303825785</v>
      </c>
      <c r="G25" s="11"/>
      <c r="AC25" s="2">
        <f>AC24*3.666</f>
        <v>2806.9426004093884</v>
      </c>
      <c r="AE25" s="2">
        <f>AE24*3.666</f>
        <v>561.3885200818777</v>
      </c>
      <c r="AF25" s="2"/>
      <c r="AG25" s="8">
        <f>AG24*3.666</f>
        <v>3368.331120491266</v>
      </c>
      <c r="AH25" t="s">
        <v>190</v>
      </c>
    </row>
    <row r="26" spans="2:34" ht="12">
      <c r="B26" s="11"/>
      <c r="C26" s="16" t="s">
        <v>189</v>
      </c>
      <c r="D26" s="26">
        <f>AC24</f>
        <v>765.6690126594077</v>
      </c>
      <c r="E26" s="26">
        <f>AE24</f>
        <v>153.13380253188154</v>
      </c>
      <c r="F26" s="26">
        <f>AG24</f>
        <v>918.8028151912893</v>
      </c>
      <c r="G26" s="11"/>
      <c r="AC26" s="2">
        <f>AC25/20</f>
        <v>140.34713002046942</v>
      </c>
      <c r="AE26" s="2">
        <f>AE25/20</f>
        <v>28.069426004093884</v>
      </c>
      <c r="AF26" s="2"/>
      <c r="AG26" s="8">
        <f>AG25/20</f>
        <v>168.4165560245633</v>
      </c>
      <c r="AH26" t="s">
        <v>237</v>
      </c>
    </row>
    <row r="27" spans="2:34" ht="12">
      <c r="B27" s="11"/>
      <c r="C27" s="37" t="s">
        <v>238</v>
      </c>
      <c r="D27" s="38"/>
      <c r="E27" s="38"/>
      <c r="F27" s="38"/>
      <c r="G27" s="11"/>
      <c r="AC27" s="2">
        <f>AC$25/1.64</f>
        <v>1711.5503661032858</v>
      </c>
      <c r="AE27" s="2">
        <f>AE$25/1.64</f>
        <v>342.31007322065716</v>
      </c>
      <c r="AF27" s="2"/>
      <c r="AG27" s="8">
        <f>AG$25/1.64</f>
        <v>2053.860439323943</v>
      </c>
      <c r="AH27" t="s">
        <v>234</v>
      </c>
    </row>
    <row r="28" spans="2:34" ht="12">
      <c r="B28" s="11"/>
      <c r="C28" s="17" t="s">
        <v>222</v>
      </c>
      <c r="D28" s="27">
        <f>AC25</f>
        <v>2806.9426004093884</v>
      </c>
      <c r="E28" s="27">
        <f>AE25</f>
        <v>561.3885200818777</v>
      </c>
      <c r="F28" s="27">
        <f>AG25</f>
        <v>3368.331120491266</v>
      </c>
      <c r="G28" s="11"/>
      <c r="AC28" s="2">
        <f>AC$25/0.12</f>
        <v>23391.188336744905</v>
      </c>
      <c r="AE28" s="2">
        <f>AE$25/0.12</f>
        <v>4678.237667348981</v>
      </c>
      <c r="AF28" s="2"/>
      <c r="AG28" s="8">
        <f>AG$25/0.12</f>
        <v>28069.426004093886</v>
      </c>
      <c r="AH28" t="s">
        <v>235</v>
      </c>
    </row>
    <row r="29" spans="2:34" ht="12">
      <c r="B29" s="11"/>
      <c r="C29" s="18" t="s">
        <v>223</v>
      </c>
      <c r="D29" s="34">
        <f>AC28</f>
        <v>23391.188336744905</v>
      </c>
      <c r="E29" s="34">
        <f>AE28</f>
        <v>4678.237667348981</v>
      </c>
      <c r="F29" s="34">
        <f>AG28</f>
        <v>28069.426004093886</v>
      </c>
      <c r="G29" s="11"/>
      <c r="AC29" s="2">
        <f>AC$25/22.29</f>
        <v>125.92833559485817</v>
      </c>
      <c r="AE29" s="2">
        <f>AE$25/22.29</f>
        <v>25.185667118971633</v>
      </c>
      <c r="AF29" s="2"/>
      <c r="AG29" s="8">
        <f>AG$25/22.29</f>
        <v>151.1140027138298</v>
      </c>
      <c r="AH29" t="s">
        <v>236</v>
      </c>
    </row>
    <row r="30" spans="2:7" ht="12">
      <c r="B30" s="11"/>
      <c r="C30" s="19" t="s">
        <v>224</v>
      </c>
      <c r="D30" s="28">
        <f>AC26</f>
        <v>140.34713002046942</v>
      </c>
      <c r="E30" s="28">
        <f>AE26</f>
        <v>28.069426004093884</v>
      </c>
      <c r="F30" s="28">
        <f>AG26</f>
        <v>168.4165560245633</v>
      </c>
      <c r="G30" s="11"/>
    </row>
    <row r="31" spans="2:7" ht="12">
      <c r="B31" s="11"/>
      <c r="C31" s="22" t="s">
        <v>240</v>
      </c>
      <c r="D31" s="35">
        <f>AC27</f>
        <v>1711.5503661032858</v>
      </c>
      <c r="E31" s="35">
        <f>AE27</f>
        <v>342.31007322065716</v>
      </c>
      <c r="F31" s="35">
        <f>AG27</f>
        <v>2053.860439323943</v>
      </c>
      <c r="G31" s="11"/>
    </row>
    <row r="32" spans="2:28" ht="12.75" thickBot="1">
      <c r="B32" s="11"/>
      <c r="C32" s="20" t="s">
        <v>225</v>
      </c>
      <c r="D32" s="36">
        <f>AC29</f>
        <v>125.92833559485817</v>
      </c>
      <c r="E32" s="36">
        <f>AE29</f>
        <v>25.185667118971633</v>
      </c>
      <c r="F32" s="36">
        <f>AG29</f>
        <v>151.1140027138298</v>
      </c>
      <c r="G32" s="11"/>
      <c r="AB32" s="2" t="s">
        <v>215</v>
      </c>
    </row>
    <row r="33" spans="2:29" ht="12">
      <c r="B33" s="11"/>
      <c r="C33" s="11"/>
      <c r="D33" s="11"/>
      <c r="E33" s="11"/>
      <c r="F33" s="11"/>
      <c r="G33" s="11"/>
      <c r="AA33">
        <v>1</v>
      </c>
      <c r="AB33" s="2" t="s">
        <v>216</v>
      </c>
      <c r="AC33" s="2">
        <f>IF($AD$11&lt;5,0.32214*(($AD$11^2)*$AF$11)^0.9133,0.19821*(($AD$11^2)^1.06419)*$AF$11^0.9133)</f>
        <v>1972.5457619005228</v>
      </c>
    </row>
    <row r="34" spans="27:29" ht="12">
      <c r="AA34">
        <v>2</v>
      </c>
      <c r="AB34" s="2" t="s">
        <v>206</v>
      </c>
      <c r="AC34" s="2">
        <f>IF($AD$11&lt;5,0.28557*(($AD$11^2)*$AF$11)^0.92236,0.18703*(($AD$11^2)^1.05385)*$AF$11^0.92236)</f>
        <v>1833.555264730377</v>
      </c>
    </row>
    <row r="35" spans="27:29" ht="12">
      <c r="AA35">
        <v>3</v>
      </c>
      <c r="AB35" s="2" t="s">
        <v>207</v>
      </c>
      <c r="AC35" s="2">
        <f>IF($AD$11&lt;11,0.38315*(($AD$11^2)*$AF$11)^0.92045,0.1171*(($AD$11^2)^1.16763)*$AF$11^0.92045)</f>
        <v>2032.030288374224</v>
      </c>
    </row>
    <row r="36" spans="27:33" ht="12">
      <c r="AA36">
        <v>4</v>
      </c>
      <c r="AB36" s="2" t="s">
        <v>208</v>
      </c>
      <c r="AC36" s="2">
        <f>IF($AD$11&lt;11,0.26153*(($AD$11^2)*$AF$11)^0.93871,0.10743*(($AD$11^2)^1.12422)*$AF$11^0.93871)</f>
        <v>1612.4431241590894</v>
      </c>
      <c r="AG36">
        <v>3555</v>
      </c>
    </row>
    <row r="37" spans="27:29" ht="12">
      <c r="AA37">
        <v>5</v>
      </c>
      <c r="AB37" s="2" t="s">
        <v>209</v>
      </c>
      <c r="AC37" s="2">
        <f>IF($AD$11&lt;11,0.24512*(($AD$11^2)*$AF$11)^0.9522,0.09605*(($AD$11^2)^1.14754)*$AF$11^0.9522)</f>
        <v>1716.7421650407905</v>
      </c>
    </row>
    <row r="38" spans="27:29" ht="12">
      <c r="AA38">
        <v>6</v>
      </c>
      <c r="AB38" s="2" t="s">
        <v>210</v>
      </c>
      <c r="AC38" s="2">
        <f>IF($AD$11&lt;11,0.16258*(($AD$11^2)*$AF$11)^0.99008,0.12701*(($AD$11^2)^1.04157)*$AF$11^0.99008)</f>
        <v>1549.3519093498503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D177"/>
  <sheetViews>
    <sheetView workbookViewId="0" topLeftCell="A2">
      <selection activeCell="E6" sqref="E6"/>
    </sheetView>
  </sheetViews>
  <sheetFormatPr defaultColWidth="11.421875" defaultRowHeight="12.75"/>
  <cols>
    <col min="1" max="1" width="43.00390625" style="0" bestFit="1" customWidth="1"/>
    <col min="2" max="2" width="22.8515625" style="0" bestFit="1" customWidth="1"/>
    <col min="3" max="3" width="16.140625" style="0" bestFit="1" customWidth="1"/>
    <col min="4" max="4" width="11.421875" style="0" bestFit="1" customWidth="1"/>
    <col min="5" max="16384" width="8.8515625" style="0" customWidth="1"/>
  </cols>
  <sheetData>
    <row r="3" spans="1:4" ht="15">
      <c r="A3" s="9" t="s">
        <v>149</v>
      </c>
      <c r="B3" s="9" t="s">
        <v>150</v>
      </c>
      <c r="C3" s="9" t="s">
        <v>207</v>
      </c>
      <c r="D3" s="9"/>
    </row>
    <row r="4" spans="1:4" ht="15">
      <c r="A4" s="9" t="s">
        <v>151</v>
      </c>
      <c r="B4" s="9" t="s">
        <v>152</v>
      </c>
      <c r="C4" s="9" t="s">
        <v>153</v>
      </c>
      <c r="D4" s="9"/>
    </row>
    <row r="5" spans="1:4" ht="15">
      <c r="A5" s="9" t="s">
        <v>154</v>
      </c>
      <c r="B5" s="9" t="s">
        <v>155</v>
      </c>
      <c r="C5" s="9" t="s">
        <v>156</v>
      </c>
      <c r="D5" s="9"/>
    </row>
    <row r="6" spans="1:4" ht="15">
      <c r="A6" s="9" t="s">
        <v>157</v>
      </c>
      <c r="B6" s="9" t="s">
        <v>158</v>
      </c>
      <c r="C6" s="9" t="s">
        <v>153</v>
      </c>
      <c r="D6" s="9"/>
    </row>
    <row r="7" spans="1:4" ht="15">
      <c r="A7" s="9" t="s">
        <v>159</v>
      </c>
      <c r="B7" s="9" t="s">
        <v>150</v>
      </c>
      <c r="C7" s="9" t="s">
        <v>208</v>
      </c>
      <c r="D7" s="9"/>
    </row>
    <row r="8" spans="1:4" ht="15">
      <c r="A8" s="9" t="s">
        <v>160</v>
      </c>
      <c r="B8" s="9" t="s">
        <v>161</v>
      </c>
      <c r="C8" s="9" t="s">
        <v>208</v>
      </c>
      <c r="D8" s="9"/>
    </row>
    <row r="9" spans="1:4" ht="15">
      <c r="A9" s="9" t="s">
        <v>162</v>
      </c>
      <c r="B9" s="9" t="s">
        <v>161</v>
      </c>
      <c r="C9" s="9" t="s">
        <v>208</v>
      </c>
      <c r="D9" s="9"/>
    </row>
    <row r="10" spans="1:4" ht="15">
      <c r="A10" s="9" t="s">
        <v>163</v>
      </c>
      <c r="B10" s="9" t="s">
        <v>152</v>
      </c>
      <c r="C10" s="9" t="s">
        <v>207</v>
      </c>
      <c r="D10" s="9"/>
    </row>
    <row r="11" spans="1:4" ht="15">
      <c r="A11" s="9" t="s">
        <v>164</v>
      </c>
      <c r="B11" s="9" t="s">
        <v>165</v>
      </c>
      <c r="C11" s="9" t="s">
        <v>207</v>
      </c>
      <c r="D11" s="9"/>
    </row>
    <row r="12" spans="1:4" ht="15">
      <c r="A12" s="9" t="s">
        <v>166</v>
      </c>
      <c r="B12" s="9" t="s">
        <v>165</v>
      </c>
      <c r="C12" s="9" t="s">
        <v>207</v>
      </c>
      <c r="D12" s="9"/>
    </row>
    <row r="13" spans="1:4" ht="15">
      <c r="A13" s="9" t="s">
        <v>167</v>
      </c>
      <c r="B13" s="9" t="s">
        <v>165</v>
      </c>
      <c r="C13" s="9" t="s">
        <v>207</v>
      </c>
      <c r="D13" s="9"/>
    </row>
    <row r="14" spans="1:4" ht="15">
      <c r="A14" s="9" t="s">
        <v>168</v>
      </c>
      <c r="B14" s="9" t="s">
        <v>169</v>
      </c>
      <c r="C14" s="9" t="s">
        <v>208</v>
      </c>
      <c r="D14" s="9"/>
    </row>
    <row r="15" spans="1:4" ht="15">
      <c r="A15" s="9" t="s">
        <v>170</v>
      </c>
      <c r="B15" s="9" t="s">
        <v>169</v>
      </c>
      <c r="C15" s="9" t="s">
        <v>208</v>
      </c>
      <c r="D15" s="9"/>
    </row>
    <row r="16" spans="1:4" ht="15">
      <c r="A16" s="9" t="s">
        <v>171</v>
      </c>
      <c r="B16" s="9" t="s">
        <v>169</v>
      </c>
      <c r="C16" s="9" t="s">
        <v>208</v>
      </c>
      <c r="D16" s="9"/>
    </row>
    <row r="17" spans="1:4" ht="15">
      <c r="A17" s="9" t="s">
        <v>172</v>
      </c>
      <c r="B17" s="9" t="s">
        <v>169</v>
      </c>
      <c r="C17" s="9" t="s">
        <v>208</v>
      </c>
      <c r="D17" s="9"/>
    </row>
    <row r="18" spans="1:4" ht="15">
      <c r="A18" s="9" t="s">
        <v>173</v>
      </c>
      <c r="B18" s="9" t="s">
        <v>165</v>
      </c>
      <c r="C18" s="9" t="s">
        <v>208</v>
      </c>
      <c r="D18" s="9"/>
    </row>
    <row r="19" spans="1:4" ht="15">
      <c r="A19" s="9" t="s">
        <v>174</v>
      </c>
      <c r="B19" s="9" t="s">
        <v>165</v>
      </c>
      <c r="C19" s="9" t="s">
        <v>207</v>
      </c>
      <c r="D19" s="9"/>
    </row>
    <row r="20" spans="1:4" ht="15">
      <c r="A20" s="9" t="s">
        <v>175</v>
      </c>
      <c r="B20" s="9" t="s">
        <v>165</v>
      </c>
      <c r="C20" s="9" t="s">
        <v>208</v>
      </c>
      <c r="D20" s="9"/>
    </row>
    <row r="21" spans="1:4" ht="15">
      <c r="A21" s="9" t="s">
        <v>176</v>
      </c>
      <c r="B21" s="9" t="s">
        <v>177</v>
      </c>
      <c r="C21" s="9" t="s">
        <v>207</v>
      </c>
      <c r="D21" s="9"/>
    </row>
    <row r="22" spans="1:4" ht="15">
      <c r="A22" s="9" t="s">
        <v>178</v>
      </c>
      <c r="B22" s="9" t="s">
        <v>178</v>
      </c>
      <c r="C22" s="9" t="s">
        <v>207</v>
      </c>
      <c r="D22" s="9"/>
    </row>
    <row r="23" spans="1:4" ht="15">
      <c r="A23" s="9" t="s">
        <v>179</v>
      </c>
      <c r="B23" s="9" t="s">
        <v>177</v>
      </c>
      <c r="C23" s="9" t="s">
        <v>207</v>
      </c>
      <c r="D23" s="9"/>
    </row>
    <row r="24" spans="1:4" ht="15">
      <c r="A24" s="9" t="s">
        <v>180</v>
      </c>
      <c r="B24" s="9" t="s">
        <v>169</v>
      </c>
      <c r="C24" s="9" t="s">
        <v>208</v>
      </c>
      <c r="D24" s="9"/>
    </row>
    <row r="25" spans="1:4" ht="15">
      <c r="A25" s="9" t="s">
        <v>181</v>
      </c>
      <c r="B25" s="9" t="s">
        <v>169</v>
      </c>
      <c r="C25" s="9" t="s">
        <v>208</v>
      </c>
      <c r="D25" s="9"/>
    </row>
    <row r="26" spans="1:4" ht="15">
      <c r="A26" s="9" t="s">
        <v>182</v>
      </c>
      <c r="B26" s="9" t="s">
        <v>169</v>
      </c>
      <c r="C26" s="9" t="s">
        <v>208</v>
      </c>
      <c r="D26" s="9"/>
    </row>
    <row r="27" spans="1:4" ht="15">
      <c r="A27" s="9" t="s">
        <v>183</v>
      </c>
      <c r="B27" s="9" t="s">
        <v>169</v>
      </c>
      <c r="C27" s="9" t="s">
        <v>208</v>
      </c>
      <c r="D27" s="9"/>
    </row>
    <row r="28" spans="1:4" ht="15">
      <c r="A28" s="9" t="s">
        <v>184</v>
      </c>
      <c r="B28" s="9" t="s">
        <v>165</v>
      </c>
      <c r="C28" s="9" t="s">
        <v>207</v>
      </c>
      <c r="D28" s="9"/>
    </row>
    <row r="29" spans="1:4" ht="15">
      <c r="A29" s="9" t="s">
        <v>185</v>
      </c>
      <c r="B29" s="9" t="s">
        <v>165</v>
      </c>
      <c r="C29" s="9" t="s">
        <v>207</v>
      </c>
      <c r="D29" s="9"/>
    </row>
    <row r="30" spans="1:4" ht="15">
      <c r="A30" s="9" t="s">
        <v>186</v>
      </c>
      <c r="B30" s="9" t="s">
        <v>187</v>
      </c>
      <c r="C30" s="9" t="s">
        <v>207</v>
      </c>
      <c r="D30" s="9"/>
    </row>
    <row r="31" spans="1:4" ht="15">
      <c r="A31" s="9" t="s">
        <v>188</v>
      </c>
      <c r="B31" s="9" t="s">
        <v>187</v>
      </c>
      <c r="C31" s="9" t="s">
        <v>207</v>
      </c>
      <c r="D31" s="9"/>
    </row>
    <row r="32" spans="1:4" ht="15">
      <c r="A32" s="9" t="s">
        <v>0</v>
      </c>
      <c r="B32" s="9" t="s">
        <v>187</v>
      </c>
      <c r="C32" s="9" t="s">
        <v>207</v>
      </c>
      <c r="D32" s="9"/>
    </row>
    <row r="33" spans="1:4" ht="15">
      <c r="A33" s="9" t="s">
        <v>1</v>
      </c>
      <c r="B33" s="9" t="s">
        <v>187</v>
      </c>
      <c r="C33" s="9" t="s">
        <v>207</v>
      </c>
      <c r="D33" s="9"/>
    </row>
    <row r="34" spans="1:4" ht="15">
      <c r="A34" s="9" t="s">
        <v>2</v>
      </c>
      <c r="B34" s="9" t="s">
        <v>187</v>
      </c>
      <c r="C34" s="9" t="s">
        <v>207</v>
      </c>
      <c r="D34" s="9"/>
    </row>
    <row r="35" spans="1:4" ht="15">
      <c r="A35" s="9" t="s">
        <v>3</v>
      </c>
      <c r="B35" s="9" t="s">
        <v>187</v>
      </c>
      <c r="C35" s="9" t="s">
        <v>207</v>
      </c>
      <c r="D35" s="9"/>
    </row>
    <row r="36" spans="1:4" ht="15">
      <c r="A36" s="9" t="s">
        <v>4</v>
      </c>
      <c r="B36" s="9" t="s">
        <v>187</v>
      </c>
      <c r="C36" s="9" t="s">
        <v>207</v>
      </c>
      <c r="D36" s="9"/>
    </row>
    <row r="37" spans="1:4" ht="15">
      <c r="A37" s="9" t="s">
        <v>5</v>
      </c>
      <c r="B37" s="9" t="s">
        <v>187</v>
      </c>
      <c r="C37" s="9" t="s">
        <v>207</v>
      </c>
      <c r="D37" s="9"/>
    </row>
    <row r="38" spans="1:4" ht="15">
      <c r="A38" s="9" t="s">
        <v>6</v>
      </c>
      <c r="B38" s="9" t="s">
        <v>187</v>
      </c>
      <c r="C38" s="9" t="s">
        <v>207</v>
      </c>
      <c r="D38" s="9"/>
    </row>
    <row r="39" spans="1:4" ht="15">
      <c r="A39" s="9" t="s">
        <v>7</v>
      </c>
      <c r="B39" s="9" t="s">
        <v>177</v>
      </c>
      <c r="C39" s="9" t="s">
        <v>207</v>
      </c>
      <c r="D39" s="9"/>
    </row>
    <row r="40" spans="1:4" ht="15">
      <c r="A40" s="9" t="s">
        <v>8</v>
      </c>
      <c r="B40" s="9" t="s">
        <v>169</v>
      </c>
      <c r="C40" s="9" t="s">
        <v>208</v>
      </c>
      <c r="D40" s="9"/>
    </row>
    <row r="41" spans="1:4" ht="15">
      <c r="A41" s="9" t="s">
        <v>9</v>
      </c>
      <c r="B41" s="9" t="s">
        <v>169</v>
      </c>
      <c r="C41" s="9" t="s">
        <v>208</v>
      </c>
      <c r="D41" s="9"/>
    </row>
    <row r="42" spans="1:4" ht="15">
      <c r="A42" s="9" t="s">
        <v>10</v>
      </c>
      <c r="B42" s="9" t="s">
        <v>165</v>
      </c>
      <c r="C42" s="9" t="s">
        <v>207</v>
      </c>
      <c r="D42" s="9"/>
    </row>
    <row r="43" spans="1:4" ht="15">
      <c r="A43" s="9" t="s">
        <v>11</v>
      </c>
      <c r="B43" s="9" t="s">
        <v>169</v>
      </c>
      <c r="C43" s="9" t="s">
        <v>208</v>
      </c>
      <c r="D43" s="9"/>
    </row>
    <row r="44" spans="1:4" ht="15">
      <c r="A44" s="9" t="s">
        <v>12</v>
      </c>
      <c r="B44" s="9" t="s">
        <v>165</v>
      </c>
      <c r="C44" s="9" t="s">
        <v>207</v>
      </c>
      <c r="D44" s="9"/>
    </row>
    <row r="45" spans="1:4" ht="15">
      <c r="A45" s="9" t="s">
        <v>13</v>
      </c>
      <c r="B45" s="9" t="s">
        <v>169</v>
      </c>
      <c r="C45" s="9" t="s">
        <v>208</v>
      </c>
      <c r="D45" s="9"/>
    </row>
    <row r="46" spans="1:4" ht="15">
      <c r="A46" s="9" t="s">
        <v>14</v>
      </c>
      <c r="B46" s="9" t="s">
        <v>169</v>
      </c>
      <c r="C46" s="9" t="s">
        <v>208</v>
      </c>
      <c r="D46" s="9"/>
    </row>
    <row r="47" spans="1:4" ht="15">
      <c r="A47" s="9" t="s">
        <v>15</v>
      </c>
      <c r="B47" s="9" t="s">
        <v>169</v>
      </c>
      <c r="C47" s="9" t="s">
        <v>208</v>
      </c>
      <c r="D47" s="9"/>
    </row>
    <row r="48" spans="1:4" ht="15">
      <c r="A48" s="9" t="s">
        <v>16</v>
      </c>
      <c r="B48" s="9" t="s">
        <v>169</v>
      </c>
      <c r="C48" s="9" t="s">
        <v>208</v>
      </c>
      <c r="D48" s="9"/>
    </row>
    <row r="49" spans="1:4" ht="15">
      <c r="A49" s="9" t="s">
        <v>17</v>
      </c>
      <c r="B49" s="9" t="s">
        <v>165</v>
      </c>
      <c r="C49" s="9" t="s">
        <v>208</v>
      </c>
      <c r="D49" s="9"/>
    </row>
    <row r="50" spans="1:4" ht="15">
      <c r="A50" s="9" t="s">
        <v>18</v>
      </c>
      <c r="B50" s="9" t="s">
        <v>165</v>
      </c>
      <c r="C50" s="9" t="s">
        <v>207</v>
      </c>
      <c r="D50" s="9"/>
    </row>
    <row r="51" spans="1:4" ht="15">
      <c r="A51" s="9" t="s">
        <v>19</v>
      </c>
      <c r="B51" s="9" t="s">
        <v>165</v>
      </c>
      <c r="C51" s="9" t="s">
        <v>207</v>
      </c>
      <c r="D51" s="9"/>
    </row>
    <row r="52" spans="1:4" ht="15">
      <c r="A52" s="9" t="s">
        <v>20</v>
      </c>
      <c r="B52" s="9" t="s">
        <v>165</v>
      </c>
      <c r="C52" s="9" t="s">
        <v>207</v>
      </c>
      <c r="D52" s="9"/>
    </row>
    <row r="53" spans="1:4" ht="15">
      <c r="A53" s="9" t="s">
        <v>21</v>
      </c>
      <c r="B53" s="9" t="s">
        <v>165</v>
      </c>
      <c r="C53" s="9" t="s">
        <v>207</v>
      </c>
      <c r="D53" s="9"/>
    </row>
    <row r="54" spans="1:4" ht="15">
      <c r="A54" s="9" t="s">
        <v>114</v>
      </c>
      <c r="B54" s="9" t="s">
        <v>165</v>
      </c>
      <c r="C54" s="9" t="s">
        <v>207</v>
      </c>
      <c r="D54" s="9"/>
    </row>
    <row r="55" spans="1:4" ht="15">
      <c r="A55" s="9" t="s">
        <v>22</v>
      </c>
      <c r="B55" s="9" t="s">
        <v>177</v>
      </c>
      <c r="C55" s="9" t="s">
        <v>207</v>
      </c>
      <c r="D55" s="9"/>
    </row>
    <row r="56" spans="1:4" ht="15">
      <c r="A56" s="9" t="s">
        <v>23</v>
      </c>
      <c r="B56" s="9" t="s">
        <v>165</v>
      </c>
      <c r="C56" s="9" t="s">
        <v>207</v>
      </c>
      <c r="D56" s="9"/>
    </row>
    <row r="57" spans="1:4" ht="15">
      <c r="A57" s="9" t="s">
        <v>24</v>
      </c>
      <c r="B57" s="9" t="s">
        <v>177</v>
      </c>
      <c r="C57" s="9" t="s">
        <v>207</v>
      </c>
      <c r="D57" s="9"/>
    </row>
    <row r="58" spans="1:4" ht="15">
      <c r="A58" s="9" t="s">
        <v>25</v>
      </c>
      <c r="B58" s="9" t="s">
        <v>26</v>
      </c>
      <c r="C58" s="9" t="s">
        <v>207</v>
      </c>
      <c r="D58" s="9"/>
    </row>
    <row r="59" spans="1:4" ht="15">
      <c r="A59" s="9" t="s">
        <v>27</v>
      </c>
      <c r="B59" s="9" t="s">
        <v>27</v>
      </c>
      <c r="C59" s="9" t="s">
        <v>207</v>
      </c>
      <c r="D59" s="9"/>
    </row>
    <row r="60" spans="1:4" ht="15">
      <c r="A60" s="9" t="s">
        <v>28</v>
      </c>
      <c r="B60" s="9" t="s">
        <v>27</v>
      </c>
      <c r="C60" s="9" t="s">
        <v>208</v>
      </c>
      <c r="D60" s="9"/>
    </row>
    <row r="61" spans="1:4" ht="15">
      <c r="A61" s="9" t="s">
        <v>29</v>
      </c>
      <c r="B61" s="9" t="s">
        <v>27</v>
      </c>
      <c r="C61" s="9" t="s">
        <v>207</v>
      </c>
      <c r="D61" s="9"/>
    </row>
    <row r="62" spans="1:4" ht="15">
      <c r="A62" s="9" t="s">
        <v>30</v>
      </c>
      <c r="B62" s="9" t="s">
        <v>27</v>
      </c>
      <c r="C62" s="9" t="s">
        <v>208</v>
      </c>
      <c r="D62" s="9"/>
    </row>
    <row r="63" spans="1:4" ht="15">
      <c r="A63" s="9" t="s">
        <v>31</v>
      </c>
      <c r="B63" s="9" t="s">
        <v>27</v>
      </c>
      <c r="C63" s="9" t="s">
        <v>208</v>
      </c>
      <c r="D63" s="9"/>
    </row>
    <row r="64" spans="1:4" ht="15">
      <c r="A64" s="9" t="s">
        <v>32</v>
      </c>
      <c r="B64" s="9" t="s">
        <v>27</v>
      </c>
      <c r="C64" s="9" t="s">
        <v>207</v>
      </c>
      <c r="D64" s="9"/>
    </row>
    <row r="65" spans="1:4" ht="15">
      <c r="A65" s="9" t="s">
        <v>33</v>
      </c>
      <c r="B65" s="9" t="s">
        <v>177</v>
      </c>
      <c r="C65" s="9" t="s">
        <v>207</v>
      </c>
      <c r="D65" s="9"/>
    </row>
    <row r="66" spans="1:4" ht="15">
      <c r="A66" s="9" t="s">
        <v>34</v>
      </c>
      <c r="B66" s="9" t="s">
        <v>177</v>
      </c>
      <c r="C66" s="9" t="s">
        <v>207</v>
      </c>
      <c r="D66" s="9"/>
    </row>
    <row r="67" spans="1:4" ht="15">
      <c r="A67" s="9" t="s">
        <v>35</v>
      </c>
      <c r="B67" s="9" t="s">
        <v>169</v>
      </c>
      <c r="C67" s="9" t="s">
        <v>208</v>
      </c>
      <c r="D67" s="9"/>
    </row>
    <row r="68" spans="1:4" ht="15">
      <c r="A68" s="9" t="s">
        <v>36</v>
      </c>
      <c r="B68" s="9" t="s">
        <v>177</v>
      </c>
      <c r="C68" s="9" t="s">
        <v>207</v>
      </c>
      <c r="D68" s="9"/>
    </row>
    <row r="69" spans="1:4" ht="15">
      <c r="A69" s="9" t="s">
        <v>37</v>
      </c>
      <c r="B69" s="9" t="s">
        <v>169</v>
      </c>
      <c r="C69" s="9" t="s">
        <v>208</v>
      </c>
      <c r="D69" s="9"/>
    </row>
    <row r="70" spans="1:4" ht="15">
      <c r="A70" s="9" t="s">
        <v>38</v>
      </c>
      <c r="B70" s="9" t="s">
        <v>177</v>
      </c>
      <c r="C70" s="9" t="s">
        <v>207</v>
      </c>
      <c r="D70" s="9"/>
    </row>
    <row r="71" spans="1:4" ht="15">
      <c r="A71" s="9" t="s">
        <v>39</v>
      </c>
      <c r="B71" s="9" t="s">
        <v>169</v>
      </c>
      <c r="C71" s="9" t="s">
        <v>208</v>
      </c>
      <c r="D71" s="9"/>
    </row>
    <row r="72" spans="1:4" ht="15">
      <c r="A72" s="9" t="s">
        <v>40</v>
      </c>
      <c r="B72" s="9" t="s">
        <v>40</v>
      </c>
      <c r="C72" s="9" t="s">
        <v>207</v>
      </c>
      <c r="D72" s="9"/>
    </row>
    <row r="73" spans="1:4" ht="15">
      <c r="A73" s="9" t="s">
        <v>209</v>
      </c>
      <c r="B73" s="9" t="s">
        <v>209</v>
      </c>
      <c r="C73" s="9" t="s">
        <v>208</v>
      </c>
      <c r="D73" s="9"/>
    </row>
    <row r="74" spans="1:4" ht="15">
      <c r="A74" s="9" t="s">
        <v>41</v>
      </c>
      <c r="B74" s="9" t="s">
        <v>41</v>
      </c>
      <c r="C74" s="9" t="s">
        <v>208</v>
      </c>
      <c r="D74" s="9"/>
    </row>
    <row r="75" spans="1:4" ht="15">
      <c r="A75" s="9" t="s">
        <v>42</v>
      </c>
      <c r="B75" s="9" t="s">
        <v>165</v>
      </c>
      <c r="C75" s="9" t="s">
        <v>207</v>
      </c>
      <c r="D75" s="9"/>
    </row>
    <row r="76" spans="1:4" ht="15">
      <c r="A76" s="9" t="s">
        <v>43</v>
      </c>
      <c r="B76" s="9" t="s">
        <v>169</v>
      </c>
      <c r="C76" s="9" t="s">
        <v>208</v>
      </c>
      <c r="D76" s="9"/>
    </row>
    <row r="77" spans="1:4" ht="15">
      <c r="A77" s="9" t="s">
        <v>44</v>
      </c>
      <c r="B77" s="9" t="s">
        <v>169</v>
      </c>
      <c r="C77" s="9" t="s">
        <v>208</v>
      </c>
      <c r="D77" s="9"/>
    </row>
    <row r="78" spans="1:4" ht="15">
      <c r="A78" s="9" t="s">
        <v>45</v>
      </c>
      <c r="B78" s="9" t="s">
        <v>169</v>
      </c>
      <c r="C78" s="9" t="s">
        <v>208</v>
      </c>
      <c r="D78" s="9"/>
    </row>
    <row r="79" spans="1:4" ht="15">
      <c r="A79" s="9" t="s">
        <v>46</v>
      </c>
      <c r="B79" s="9" t="s">
        <v>169</v>
      </c>
      <c r="C79" s="9" t="s">
        <v>208</v>
      </c>
      <c r="D79" s="9"/>
    </row>
    <row r="80" spans="1:4" ht="15">
      <c r="A80" s="9" t="s">
        <v>47</v>
      </c>
      <c r="B80" s="9" t="s">
        <v>165</v>
      </c>
      <c r="C80" s="9" t="s">
        <v>207</v>
      </c>
      <c r="D80" s="9"/>
    </row>
    <row r="81" spans="1:4" ht="15">
      <c r="A81" s="9" t="s">
        <v>48</v>
      </c>
      <c r="B81" s="9" t="s">
        <v>165</v>
      </c>
      <c r="C81" s="9" t="s">
        <v>207</v>
      </c>
      <c r="D81" s="9"/>
    </row>
    <row r="82" spans="1:4" ht="15">
      <c r="A82" s="9" t="s">
        <v>49</v>
      </c>
      <c r="B82" s="9" t="s">
        <v>177</v>
      </c>
      <c r="C82" s="9" t="s">
        <v>207</v>
      </c>
      <c r="D82" s="9"/>
    </row>
    <row r="83" spans="1:4" ht="15">
      <c r="A83" s="9" t="s">
        <v>50</v>
      </c>
      <c r="B83" s="9" t="s">
        <v>177</v>
      </c>
      <c r="C83" s="9" t="s">
        <v>207</v>
      </c>
      <c r="D83" s="9"/>
    </row>
    <row r="84" spans="1:4" ht="15">
      <c r="A84" s="9" t="s">
        <v>51</v>
      </c>
      <c r="B84" s="9" t="s">
        <v>177</v>
      </c>
      <c r="C84" s="9" t="s">
        <v>207</v>
      </c>
      <c r="D84" s="9"/>
    </row>
    <row r="85" spans="1:4" ht="15">
      <c r="A85" s="9" t="s">
        <v>52</v>
      </c>
      <c r="B85" s="9" t="s">
        <v>53</v>
      </c>
      <c r="C85" s="9" t="s">
        <v>208</v>
      </c>
      <c r="D85" s="9"/>
    </row>
    <row r="86" spans="1:4" ht="15">
      <c r="A86" s="9" t="s">
        <v>54</v>
      </c>
      <c r="B86" s="9" t="s">
        <v>165</v>
      </c>
      <c r="C86" s="9" t="s">
        <v>207</v>
      </c>
      <c r="D86" s="9"/>
    </row>
    <row r="87" spans="1:4" ht="15">
      <c r="A87" s="9" t="s">
        <v>55</v>
      </c>
      <c r="B87" s="9" t="s">
        <v>53</v>
      </c>
      <c r="C87" s="9" t="s">
        <v>208</v>
      </c>
      <c r="D87" s="9"/>
    </row>
    <row r="88" spans="1:4" ht="15">
      <c r="A88" s="9" t="s">
        <v>56</v>
      </c>
      <c r="B88" s="9" t="s">
        <v>53</v>
      </c>
      <c r="C88" s="9" t="s">
        <v>208</v>
      </c>
      <c r="D88" s="9"/>
    </row>
    <row r="89" spans="1:4" ht="15">
      <c r="A89" s="9" t="s">
        <v>57</v>
      </c>
      <c r="B89" s="9" t="s">
        <v>165</v>
      </c>
      <c r="C89" s="9" t="s">
        <v>207</v>
      </c>
      <c r="D89" s="9"/>
    </row>
    <row r="90" spans="1:4" ht="15">
      <c r="A90" s="9" t="s">
        <v>58</v>
      </c>
      <c r="B90" s="9" t="s">
        <v>165</v>
      </c>
      <c r="C90" s="9" t="s">
        <v>207</v>
      </c>
      <c r="D90" s="9"/>
    </row>
    <row r="91" spans="1:4" ht="15">
      <c r="A91" s="9" t="s">
        <v>59</v>
      </c>
      <c r="B91" s="9" t="s">
        <v>169</v>
      </c>
      <c r="C91" s="9" t="s">
        <v>208</v>
      </c>
      <c r="D91" s="9"/>
    </row>
    <row r="92" spans="1:4" ht="15">
      <c r="A92" s="9" t="s">
        <v>60</v>
      </c>
      <c r="B92" s="9" t="s">
        <v>169</v>
      </c>
      <c r="C92" s="9" t="s">
        <v>208</v>
      </c>
      <c r="D92" s="9"/>
    </row>
    <row r="93" spans="1:4" ht="15">
      <c r="A93" s="9" t="s">
        <v>61</v>
      </c>
      <c r="B93" s="9" t="s">
        <v>169</v>
      </c>
      <c r="C93" s="9" t="s">
        <v>208</v>
      </c>
      <c r="D93" s="9"/>
    </row>
    <row r="94" spans="1:4" ht="15">
      <c r="A94" s="9" t="s">
        <v>62</v>
      </c>
      <c r="B94" s="9" t="s">
        <v>63</v>
      </c>
      <c r="C94" s="9" t="s">
        <v>208</v>
      </c>
      <c r="D94" s="9"/>
    </row>
    <row r="95" spans="1:4" ht="15">
      <c r="A95" s="9" t="s">
        <v>64</v>
      </c>
      <c r="B95" s="9" t="s">
        <v>63</v>
      </c>
      <c r="C95" s="9" t="s">
        <v>208</v>
      </c>
      <c r="D95" s="9"/>
    </row>
    <row r="96" spans="1:4" ht="15">
      <c r="A96" s="9" t="s">
        <v>65</v>
      </c>
      <c r="B96" s="9" t="s">
        <v>63</v>
      </c>
      <c r="C96" s="9" t="s">
        <v>208</v>
      </c>
      <c r="D96" s="9"/>
    </row>
    <row r="97" spans="1:4" ht="15">
      <c r="A97" s="9" t="s">
        <v>66</v>
      </c>
      <c r="B97" s="9" t="s">
        <v>63</v>
      </c>
      <c r="C97" s="9" t="s">
        <v>208</v>
      </c>
      <c r="D97" s="9"/>
    </row>
    <row r="98" spans="1:4" ht="15">
      <c r="A98" s="9" t="s">
        <v>67</v>
      </c>
      <c r="B98" s="9" t="s">
        <v>63</v>
      </c>
      <c r="C98" s="9" t="s">
        <v>208</v>
      </c>
      <c r="D98" s="9"/>
    </row>
    <row r="99" spans="1:4" ht="15">
      <c r="A99" s="9" t="s">
        <v>68</v>
      </c>
      <c r="B99" s="9" t="s">
        <v>63</v>
      </c>
      <c r="C99" s="9" t="s">
        <v>208</v>
      </c>
      <c r="D99" s="9"/>
    </row>
    <row r="100" spans="1:4" ht="15">
      <c r="A100" s="9" t="s">
        <v>69</v>
      </c>
      <c r="B100" s="9" t="s">
        <v>63</v>
      </c>
      <c r="C100" s="9" t="s">
        <v>208</v>
      </c>
      <c r="D100" s="9"/>
    </row>
    <row r="101" spans="1:4" ht="15">
      <c r="A101" s="9" t="s">
        <v>70</v>
      </c>
      <c r="B101" s="9" t="s">
        <v>63</v>
      </c>
      <c r="C101" s="9" t="s">
        <v>208</v>
      </c>
      <c r="D101" s="9"/>
    </row>
    <row r="102" spans="1:4" ht="15">
      <c r="A102" s="9" t="s">
        <v>252</v>
      </c>
      <c r="B102" s="9" t="s">
        <v>63</v>
      </c>
      <c r="C102" s="9" t="s">
        <v>208</v>
      </c>
      <c r="D102" s="9"/>
    </row>
    <row r="103" spans="1:4" ht="15">
      <c r="A103" s="9" t="s">
        <v>253</v>
      </c>
      <c r="B103" s="9" t="s">
        <v>63</v>
      </c>
      <c r="C103" s="9" t="s">
        <v>208</v>
      </c>
      <c r="D103" s="9"/>
    </row>
    <row r="104" spans="1:4" ht="15">
      <c r="A104" s="9" t="s">
        <v>254</v>
      </c>
      <c r="B104" s="9" t="s">
        <v>63</v>
      </c>
      <c r="C104" s="9" t="s">
        <v>208</v>
      </c>
      <c r="D104" s="9"/>
    </row>
    <row r="105" spans="1:4" ht="15">
      <c r="A105" s="9" t="s">
        <v>255</v>
      </c>
      <c r="B105" s="9" t="s">
        <v>165</v>
      </c>
      <c r="C105" s="9" t="s">
        <v>207</v>
      </c>
      <c r="D105" s="9"/>
    </row>
    <row r="106" spans="1:4" ht="15">
      <c r="A106" s="9" t="s">
        <v>256</v>
      </c>
      <c r="B106" s="9" t="s">
        <v>165</v>
      </c>
      <c r="C106" s="9" t="s">
        <v>208</v>
      </c>
      <c r="D106" s="9"/>
    </row>
    <row r="107" spans="1:4" ht="15">
      <c r="A107" s="9" t="s">
        <v>257</v>
      </c>
      <c r="B107" s="9" t="s">
        <v>169</v>
      </c>
      <c r="C107" s="9" t="s">
        <v>208</v>
      </c>
      <c r="D107" s="9"/>
    </row>
    <row r="108" spans="1:4" ht="15">
      <c r="A108" s="9" t="s">
        <v>258</v>
      </c>
      <c r="B108" s="9" t="s">
        <v>165</v>
      </c>
      <c r="C108" s="9" t="s">
        <v>207</v>
      </c>
      <c r="D108" s="9"/>
    </row>
    <row r="109" spans="1:4" ht="15">
      <c r="A109" s="9" t="s">
        <v>259</v>
      </c>
      <c r="B109" s="9" t="s">
        <v>165</v>
      </c>
      <c r="C109" s="9" t="s">
        <v>207</v>
      </c>
      <c r="D109" s="9"/>
    </row>
    <row r="110" spans="1:4" ht="15">
      <c r="A110" s="9" t="s">
        <v>260</v>
      </c>
      <c r="B110" s="9" t="s">
        <v>165</v>
      </c>
      <c r="C110" s="9" t="s">
        <v>207</v>
      </c>
      <c r="D110" s="9"/>
    </row>
    <row r="111" spans="1:4" ht="15">
      <c r="A111" s="9" t="s">
        <v>261</v>
      </c>
      <c r="B111" s="9" t="s">
        <v>165</v>
      </c>
      <c r="C111" s="9" t="s">
        <v>207</v>
      </c>
      <c r="D111" s="9"/>
    </row>
    <row r="112" spans="1:4" ht="15">
      <c r="A112" s="9" t="s">
        <v>262</v>
      </c>
      <c r="B112" s="9" t="s">
        <v>165</v>
      </c>
      <c r="C112" s="9" t="s">
        <v>207</v>
      </c>
      <c r="D112" s="9"/>
    </row>
    <row r="113" spans="1:4" ht="15">
      <c r="A113" s="9" t="s">
        <v>263</v>
      </c>
      <c r="B113" s="9" t="s">
        <v>165</v>
      </c>
      <c r="C113" s="9" t="s">
        <v>207</v>
      </c>
      <c r="D113" s="9"/>
    </row>
    <row r="114" spans="1:4" ht="15">
      <c r="A114" s="9" t="s">
        <v>264</v>
      </c>
      <c r="B114" s="9" t="s">
        <v>265</v>
      </c>
      <c r="C114" s="9" t="s">
        <v>207</v>
      </c>
      <c r="D114" s="9"/>
    </row>
    <row r="115" spans="1:4" ht="15">
      <c r="A115" s="9" t="s">
        <v>266</v>
      </c>
      <c r="B115" s="9" t="s">
        <v>165</v>
      </c>
      <c r="C115" s="9" t="s">
        <v>207</v>
      </c>
      <c r="D115" s="9"/>
    </row>
    <row r="116" spans="1:4" ht="15">
      <c r="A116" s="9" t="s">
        <v>267</v>
      </c>
      <c r="B116" s="9" t="s">
        <v>265</v>
      </c>
      <c r="C116" s="9" t="s">
        <v>207</v>
      </c>
      <c r="D116" s="9"/>
    </row>
    <row r="117" spans="1:4" ht="15">
      <c r="A117" s="9" t="s">
        <v>268</v>
      </c>
      <c r="B117" s="9" t="s">
        <v>269</v>
      </c>
      <c r="C117" s="9" t="s">
        <v>207</v>
      </c>
      <c r="D117" s="9"/>
    </row>
    <row r="118" spans="1:4" ht="15">
      <c r="A118" s="9" t="s">
        <v>270</v>
      </c>
      <c r="B118" s="9" t="s">
        <v>271</v>
      </c>
      <c r="C118" s="9" t="s">
        <v>207</v>
      </c>
      <c r="D118" s="9"/>
    </row>
    <row r="119" spans="1:4" ht="15">
      <c r="A119" s="9" t="s">
        <v>272</v>
      </c>
      <c r="B119" s="9" t="s">
        <v>269</v>
      </c>
      <c r="C119" s="9" t="s">
        <v>207</v>
      </c>
      <c r="D119" s="9"/>
    </row>
    <row r="120" spans="1:4" ht="15">
      <c r="A120" s="9" t="s">
        <v>273</v>
      </c>
      <c r="B120" s="9" t="s">
        <v>165</v>
      </c>
      <c r="C120" s="9" t="s">
        <v>207</v>
      </c>
      <c r="D120" s="9"/>
    </row>
    <row r="121" spans="1:4" ht="15">
      <c r="A121" s="9" t="s">
        <v>274</v>
      </c>
      <c r="B121" s="9" t="s">
        <v>269</v>
      </c>
      <c r="C121" s="9" t="s">
        <v>207</v>
      </c>
      <c r="D121" s="9"/>
    </row>
    <row r="122" spans="1:4" ht="15">
      <c r="A122" s="9" t="s">
        <v>275</v>
      </c>
      <c r="B122" s="9" t="s">
        <v>276</v>
      </c>
      <c r="C122" s="9" t="s">
        <v>207</v>
      </c>
      <c r="D122" s="9"/>
    </row>
    <row r="123" spans="1:4" ht="15">
      <c r="A123" s="9" t="s">
        <v>277</v>
      </c>
      <c r="B123" s="9" t="s">
        <v>165</v>
      </c>
      <c r="C123" s="9" t="s">
        <v>207</v>
      </c>
      <c r="D123" s="9"/>
    </row>
    <row r="124" spans="1:4" ht="15">
      <c r="A124" s="9" t="s">
        <v>278</v>
      </c>
      <c r="B124" s="9" t="s">
        <v>165</v>
      </c>
      <c r="C124" s="9" t="s">
        <v>207</v>
      </c>
      <c r="D124" s="9"/>
    </row>
    <row r="125" spans="1:4" ht="15">
      <c r="A125" s="9" t="s">
        <v>279</v>
      </c>
      <c r="B125" s="9" t="s">
        <v>269</v>
      </c>
      <c r="C125" s="9" t="s">
        <v>207</v>
      </c>
      <c r="D125" s="9"/>
    </row>
    <row r="126" spans="1:4" ht="15">
      <c r="A126" s="9" t="s">
        <v>280</v>
      </c>
      <c r="B126" s="9" t="s">
        <v>165</v>
      </c>
      <c r="C126" s="9" t="s">
        <v>207</v>
      </c>
      <c r="D126" s="9"/>
    </row>
    <row r="127" spans="1:4" ht="15">
      <c r="A127" s="9" t="s">
        <v>281</v>
      </c>
      <c r="B127" s="9" t="s">
        <v>269</v>
      </c>
      <c r="C127" s="9" t="s">
        <v>207</v>
      </c>
      <c r="D127" s="9"/>
    </row>
    <row r="128" spans="1:4" ht="15">
      <c r="A128" s="9" t="s">
        <v>282</v>
      </c>
      <c r="B128" s="9" t="s">
        <v>283</v>
      </c>
      <c r="C128" s="9" t="s">
        <v>207</v>
      </c>
      <c r="D128" s="9"/>
    </row>
    <row r="129" spans="1:4" ht="15">
      <c r="A129" s="9" t="s">
        <v>284</v>
      </c>
      <c r="B129" s="9" t="s">
        <v>265</v>
      </c>
      <c r="C129" s="9" t="s">
        <v>207</v>
      </c>
      <c r="D129" s="9"/>
    </row>
    <row r="130" spans="1:4" ht="15">
      <c r="A130" s="9" t="s">
        <v>285</v>
      </c>
      <c r="B130" s="9" t="s">
        <v>269</v>
      </c>
      <c r="C130" s="9" t="s">
        <v>207</v>
      </c>
      <c r="D130" s="9"/>
    </row>
    <row r="131" spans="1:4" ht="15">
      <c r="A131" s="9" t="s">
        <v>286</v>
      </c>
      <c r="B131" s="9" t="s">
        <v>265</v>
      </c>
      <c r="C131" s="9" t="s">
        <v>207</v>
      </c>
      <c r="D131" s="9"/>
    </row>
    <row r="132" spans="1:4" ht="15">
      <c r="A132" s="9" t="s">
        <v>287</v>
      </c>
      <c r="B132" s="9" t="s">
        <v>265</v>
      </c>
      <c r="C132" s="9" t="s">
        <v>207</v>
      </c>
      <c r="D132" s="9"/>
    </row>
    <row r="133" spans="1:4" ht="15">
      <c r="A133" s="9" t="s">
        <v>288</v>
      </c>
      <c r="B133" s="9" t="s">
        <v>269</v>
      </c>
      <c r="C133" s="9" t="s">
        <v>207</v>
      </c>
      <c r="D133" s="9"/>
    </row>
    <row r="134" spans="1:4" ht="15">
      <c r="A134" s="9" t="s">
        <v>289</v>
      </c>
      <c r="B134" s="9" t="s">
        <v>269</v>
      </c>
      <c r="C134" s="9" t="s">
        <v>207</v>
      </c>
      <c r="D134" s="9"/>
    </row>
    <row r="135" spans="1:4" ht="15">
      <c r="A135" s="9" t="s">
        <v>71</v>
      </c>
      <c r="B135" s="9" t="s">
        <v>165</v>
      </c>
      <c r="C135" s="9" t="s">
        <v>207</v>
      </c>
      <c r="D135" s="9"/>
    </row>
    <row r="136" spans="1:4" ht="15">
      <c r="A136" s="9" t="s">
        <v>72</v>
      </c>
      <c r="B136" s="9" t="s">
        <v>269</v>
      </c>
      <c r="C136" s="9" t="s">
        <v>207</v>
      </c>
      <c r="D136" s="9"/>
    </row>
    <row r="137" spans="1:4" ht="15">
      <c r="A137" s="9" t="s">
        <v>73</v>
      </c>
      <c r="B137" s="9" t="s">
        <v>269</v>
      </c>
      <c r="C137" s="9" t="s">
        <v>207</v>
      </c>
      <c r="D137" s="9"/>
    </row>
    <row r="138" spans="1:4" ht="15">
      <c r="A138" s="9" t="s">
        <v>74</v>
      </c>
      <c r="B138" s="9" t="s">
        <v>283</v>
      </c>
      <c r="C138" s="9" t="s">
        <v>207</v>
      </c>
      <c r="D138" s="9"/>
    </row>
    <row r="139" spans="1:4" ht="15">
      <c r="A139" s="9" t="s">
        <v>75</v>
      </c>
      <c r="B139" s="9" t="s">
        <v>276</v>
      </c>
      <c r="C139" s="9" t="s">
        <v>207</v>
      </c>
      <c r="D139" s="9"/>
    </row>
    <row r="140" spans="1:4" ht="15">
      <c r="A140" s="9" t="s">
        <v>76</v>
      </c>
      <c r="B140" s="9" t="s">
        <v>276</v>
      </c>
      <c r="C140" s="9" t="s">
        <v>207</v>
      </c>
      <c r="D140" s="9"/>
    </row>
    <row r="141" spans="1:4" ht="15">
      <c r="A141" s="9" t="s">
        <v>77</v>
      </c>
      <c r="B141" s="9" t="s">
        <v>283</v>
      </c>
      <c r="C141" s="9" t="s">
        <v>207</v>
      </c>
      <c r="D141" s="9"/>
    </row>
    <row r="142" spans="1:4" ht="15">
      <c r="A142" s="9" t="s">
        <v>78</v>
      </c>
      <c r="B142" s="9" t="s">
        <v>283</v>
      </c>
      <c r="C142" s="9" t="s">
        <v>207</v>
      </c>
      <c r="D142" s="9"/>
    </row>
    <row r="143" spans="1:4" ht="15">
      <c r="A143" s="9" t="s">
        <v>79</v>
      </c>
      <c r="B143" s="9" t="s">
        <v>269</v>
      </c>
      <c r="C143" s="9" t="s">
        <v>207</v>
      </c>
      <c r="D143" s="9"/>
    </row>
    <row r="144" spans="1:4" ht="15">
      <c r="A144" s="9" t="s">
        <v>80</v>
      </c>
      <c r="B144" s="9" t="s">
        <v>283</v>
      </c>
      <c r="C144" s="9" t="s">
        <v>207</v>
      </c>
      <c r="D144" s="9"/>
    </row>
    <row r="145" spans="1:4" ht="15">
      <c r="A145" s="9" t="s">
        <v>81</v>
      </c>
      <c r="B145" s="9" t="s">
        <v>165</v>
      </c>
      <c r="C145" s="9" t="s">
        <v>207</v>
      </c>
      <c r="D145" s="9"/>
    </row>
    <row r="146" spans="1:4" ht="15">
      <c r="A146" s="9" t="s">
        <v>82</v>
      </c>
      <c r="B146" s="9" t="s">
        <v>165</v>
      </c>
      <c r="C146" s="9" t="s">
        <v>207</v>
      </c>
      <c r="D146" s="9"/>
    </row>
    <row r="147" spans="1:4" ht="15">
      <c r="A147" s="9" t="s">
        <v>83</v>
      </c>
      <c r="B147" s="9" t="s">
        <v>165</v>
      </c>
      <c r="C147" s="9" t="s">
        <v>207</v>
      </c>
      <c r="D147" s="9"/>
    </row>
    <row r="148" spans="1:4" ht="15">
      <c r="A148" s="9" t="s">
        <v>84</v>
      </c>
      <c r="B148" s="9" t="s">
        <v>165</v>
      </c>
      <c r="C148" s="9" t="s">
        <v>207</v>
      </c>
      <c r="D148" s="9"/>
    </row>
    <row r="149" spans="1:4" ht="15">
      <c r="A149" s="9" t="s">
        <v>85</v>
      </c>
      <c r="B149" s="9" t="s">
        <v>177</v>
      </c>
      <c r="C149" s="9" t="s">
        <v>207</v>
      </c>
      <c r="D149" s="9"/>
    </row>
    <row r="150" spans="1:4" ht="15">
      <c r="A150" s="9" t="s">
        <v>86</v>
      </c>
      <c r="B150" s="9" t="s">
        <v>165</v>
      </c>
      <c r="C150" s="9" t="s">
        <v>207</v>
      </c>
      <c r="D150" s="9"/>
    </row>
    <row r="151" spans="1:4" ht="15">
      <c r="A151" s="9" t="s">
        <v>87</v>
      </c>
      <c r="B151" s="9" t="s">
        <v>169</v>
      </c>
      <c r="C151" s="9" t="s">
        <v>208</v>
      </c>
      <c r="D151" s="9"/>
    </row>
    <row r="152" spans="1:4" ht="15">
      <c r="A152" s="9" t="s">
        <v>88</v>
      </c>
      <c r="B152" s="9" t="s">
        <v>165</v>
      </c>
      <c r="C152" s="9" t="s">
        <v>208</v>
      </c>
      <c r="D152" s="9"/>
    </row>
    <row r="153" spans="1:4" ht="15">
      <c r="A153" s="9" t="s">
        <v>89</v>
      </c>
      <c r="B153" s="9" t="s">
        <v>169</v>
      </c>
      <c r="C153" s="9" t="s">
        <v>208</v>
      </c>
      <c r="D153" s="9"/>
    </row>
    <row r="154" spans="1:4" ht="15">
      <c r="A154" s="9" t="s">
        <v>90</v>
      </c>
      <c r="B154" s="9" t="s">
        <v>165</v>
      </c>
      <c r="C154" s="9" t="s">
        <v>208</v>
      </c>
      <c r="D154" s="9"/>
    </row>
    <row r="155" spans="1:4" ht="15">
      <c r="A155" s="9" t="s">
        <v>91</v>
      </c>
      <c r="B155" s="9" t="s">
        <v>165</v>
      </c>
      <c r="C155" s="9" t="s">
        <v>207</v>
      </c>
      <c r="D155" s="9"/>
    </row>
    <row r="156" spans="1:4" ht="15">
      <c r="A156" s="9" t="s">
        <v>92</v>
      </c>
      <c r="B156" s="9" t="s">
        <v>169</v>
      </c>
      <c r="C156" s="9" t="s">
        <v>208</v>
      </c>
      <c r="D156" s="9"/>
    </row>
    <row r="157" spans="1:4" ht="15">
      <c r="A157" s="9" t="s">
        <v>93</v>
      </c>
      <c r="B157" s="9" t="s">
        <v>165</v>
      </c>
      <c r="C157" s="9" t="s">
        <v>207</v>
      </c>
      <c r="D157" s="9"/>
    </row>
    <row r="158" spans="1:4" ht="15">
      <c r="A158" s="9" t="s">
        <v>94</v>
      </c>
      <c r="B158" s="9" t="s">
        <v>165</v>
      </c>
      <c r="C158" s="9" t="s">
        <v>207</v>
      </c>
      <c r="D158" s="9"/>
    </row>
    <row r="159" spans="1:4" ht="15">
      <c r="A159" s="9" t="s">
        <v>95</v>
      </c>
      <c r="B159" s="9" t="s">
        <v>95</v>
      </c>
      <c r="C159" s="9" t="s">
        <v>208</v>
      </c>
      <c r="D159" s="9"/>
    </row>
    <row r="160" spans="1:4" ht="15">
      <c r="A160" s="9" t="s">
        <v>96</v>
      </c>
      <c r="B160" s="9" t="s">
        <v>95</v>
      </c>
      <c r="C160" s="9" t="s">
        <v>208</v>
      </c>
      <c r="D160" s="9"/>
    </row>
    <row r="161" spans="1:4" ht="15">
      <c r="A161" s="9" t="s">
        <v>97</v>
      </c>
      <c r="B161" s="9" t="s">
        <v>95</v>
      </c>
      <c r="C161" s="9" t="s">
        <v>208</v>
      </c>
      <c r="D161" s="9"/>
    </row>
    <row r="162" spans="1:4" ht="15">
      <c r="A162" s="9" t="s">
        <v>98</v>
      </c>
      <c r="B162" s="9" t="s">
        <v>169</v>
      </c>
      <c r="C162" s="9" t="s">
        <v>208</v>
      </c>
      <c r="D162" s="9"/>
    </row>
    <row r="163" spans="1:4" ht="15">
      <c r="A163" s="9" t="s">
        <v>99</v>
      </c>
      <c r="B163" s="9" t="s">
        <v>169</v>
      </c>
      <c r="C163" s="9" t="s">
        <v>208</v>
      </c>
      <c r="D163" s="9"/>
    </row>
    <row r="164" spans="1:4" ht="15">
      <c r="A164" s="9" t="s">
        <v>100</v>
      </c>
      <c r="B164" s="9" t="s">
        <v>169</v>
      </c>
      <c r="C164" s="9" t="s">
        <v>208</v>
      </c>
      <c r="D164" s="9"/>
    </row>
    <row r="165" spans="1:4" ht="15">
      <c r="A165" s="9" t="s">
        <v>101</v>
      </c>
      <c r="B165" s="9" t="s">
        <v>169</v>
      </c>
      <c r="C165" s="9" t="s">
        <v>208</v>
      </c>
      <c r="D165" s="9"/>
    </row>
    <row r="166" spans="1:4" ht="15">
      <c r="A166" s="9" t="s">
        <v>102</v>
      </c>
      <c r="B166" s="9" t="s">
        <v>169</v>
      </c>
      <c r="C166" s="9" t="s">
        <v>208</v>
      </c>
      <c r="D166" s="9"/>
    </row>
    <row r="167" spans="1:4" ht="15">
      <c r="A167" s="9" t="s">
        <v>103</v>
      </c>
      <c r="B167" s="9" t="s">
        <v>169</v>
      </c>
      <c r="C167" s="9" t="s">
        <v>208</v>
      </c>
      <c r="D167" s="9"/>
    </row>
    <row r="168" spans="1:4" ht="15">
      <c r="A168" s="9" t="s">
        <v>104</v>
      </c>
      <c r="B168" s="9" t="s">
        <v>169</v>
      </c>
      <c r="C168" s="9" t="s">
        <v>208</v>
      </c>
      <c r="D168" s="9"/>
    </row>
    <row r="169" spans="1:4" ht="15">
      <c r="A169" s="9" t="s">
        <v>105</v>
      </c>
      <c r="B169" s="9" t="s">
        <v>177</v>
      </c>
      <c r="C169" s="9" t="s">
        <v>207</v>
      </c>
      <c r="D169" s="9"/>
    </row>
    <row r="170" spans="1:4" ht="15">
      <c r="A170" s="9" t="s">
        <v>106</v>
      </c>
      <c r="B170" s="9" t="s">
        <v>165</v>
      </c>
      <c r="C170" s="9" t="s">
        <v>207</v>
      </c>
      <c r="D170" s="9"/>
    </row>
    <row r="171" spans="1:4" ht="15">
      <c r="A171" s="9" t="s">
        <v>107</v>
      </c>
      <c r="B171" s="9" t="s">
        <v>165</v>
      </c>
      <c r="C171" s="9" t="s">
        <v>207</v>
      </c>
      <c r="D171" s="9"/>
    </row>
    <row r="172" spans="1:4" ht="15">
      <c r="A172" s="9" t="s">
        <v>108</v>
      </c>
      <c r="B172" s="9" t="s">
        <v>165</v>
      </c>
      <c r="C172" s="9" t="s">
        <v>207</v>
      </c>
      <c r="D172" s="9"/>
    </row>
    <row r="173" spans="1:4" ht="15">
      <c r="A173" s="9" t="s">
        <v>109</v>
      </c>
      <c r="B173" s="9" t="s">
        <v>165</v>
      </c>
      <c r="C173" s="9" t="s">
        <v>207</v>
      </c>
      <c r="D173" s="9"/>
    </row>
    <row r="174" spans="1:4" ht="15">
      <c r="A174" s="9" t="s">
        <v>110</v>
      </c>
      <c r="B174" s="9" t="s">
        <v>165</v>
      </c>
      <c r="C174" s="9" t="s">
        <v>207</v>
      </c>
      <c r="D174" s="9"/>
    </row>
    <row r="175" spans="1:4" ht="15">
      <c r="A175" s="9" t="s">
        <v>111</v>
      </c>
      <c r="B175" s="9" t="s">
        <v>165</v>
      </c>
      <c r="C175" s="9" t="s">
        <v>207</v>
      </c>
      <c r="D175" s="9"/>
    </row>
    <row r="176" spans="1:4" ht="15">
      <c r="A176" s="9" t="s">
        <v>112</v>
      </c>
      <c r="B176" s="9" t="s">
        <v>165</v>
      </c>
      <c r="C176" s="9" t="s">
        <v>207</v>
      </c>
      <c r="D176" s="9"/>
    </row>
    <row r="177" spans="1:4" ht="15">
      <c r="A177" s="9" t="s">
        <v>113</v>
      </c>
      <c r="B177" s="9" t="s">
        <v>165</v>
      </c>
      <c r="C177" s="9" t="s">
        <v>207</v>
      </c>
      <c r="D177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D41"/>
  <sheetViews>
    <sheetView workbookViewId="0" topLeftCell="A1">
      <selection activeCell="E4" sqref="E4"/>
    </sheetView>
  </sheetViews>
  <sheetFormatPr defaultColWidth="11.421875" defaultRowHeight="12.75"/>
  <cols>
    <col min="1" max="1" width="18.00390625" style="0" bestFit="1" customWidth="1"/>
    <col min="2" max="2" width="11.421875" style="0" bestFit="1" customWidth="1"/>
    <col min="3" max="3" width="9.421875" style="0" bestFit="1" customWidth="1"/>
    <col min="4" max="4" width="7.7109375" style="0" bestFit="1" customWidth="1"/>
    <col min="5" max="16384" width="8.8515625" style="0" customWidth="1"/>
  </cols>
  <sheetData>
    <row r="2" spans="1:4" ht="12">
      <c r="A2" t="s">
        <v>115</v>
      </c>
      <c r="B2" s="4" t="s">
        <v>116</v>
      </c>
      <c r="C2" s="4" t="s">
        <v>117</v>
      </c>
      <c r="D2" s="10" t="s">
        <v>118</v>
      </c>
    </row>
    <row r="3" spans="1:4" ht="12">
      <c r="A3" t="s">
        <v>119</v>
      </c>
      <c r="B3" s="4">
        <v>4850</v>
      </c>
      <c r="C3" s="4">
        <v>3888</v>
      </c>
      <c r="D3" s="10">
        <f>C3/B3</f>
        <v>0.8016494845360824</v>
      </c>
    </row>
    <row r="4" spans="1:4" ht="12">
      <c r="A4" t="s">
        <v>27</v>
      </c>
      <c r="B4" s="4">
        <v>4184</v>
      </c>
      <c r="C4" s="4">
        <v>2880</v>
      </c>
      <c r="D4" s="10">
        <f aca="true" t="shared" si="0" ref="D4:D38">C4/B4</f>
        <v>0.6883365200764818</v>
      </c>
    </row>
    <row r="5" spans="1:4" ht="12">
      <c r="A5" t="s">
        <v>95</v>
      </c>
      <c r="B5" s="4">
        <v>4404</v>
      </c>
      <c r="C5" s="4">
        <v>1984</v>
      </c>
      <c r="D5" s="10">
        <f t="shared" si="0"/>
        <v>0.45049954586739327</v>
      </c>
    </row>
    <row r="6" spans="1:4" ht="12">
      <c r="A6" t="s">
        <v>120</v>
      </c>
      <c r="B6" s="4">
        <v>4312</v>
      </c>
      <c r="C6" s="4">
        <v>2992</v>
      </c>
      <c r="D6" s="10">
        <f t="shared" si="0"/>
        <v>0.6938775510204082</v>
      </c>
    </row>
    <row r="7" spans="1:4" ht="12">
      <c r="A7" t="s">
        <v>121</v>
      </c>
      <c r="B7" s="4">
        <v>3589</v>
      </c>
      <c r="C7" s="4">
        <v>2632</v>
      </c>
      <c r="D7" s="10">
        <f t="shared" si="0"/>
        <v>0.7333519086096406</v>
      </c>
    </row>
    <row r="8" spans="1:4" ht="12">
      <c r="A8" t="s">
        <v>122</v>
      </c>
      <c r="B8" s="4">
        <v>4210</v>
      </c>
      <c r="C8" s="4">
        <v>1984</v>
      </c>
      <c r="D8" s="10">
        <f t="shared" si="0"/>
        <v>0.4712589073634204</v>
      </c>
    </row>
    <row r="9" spans="1:4" ht="12">
      <c r="A9" t="s">
        <v>11</v>
      </c>
      <c r="B9" s="4">
        <v>4560</v>
      </c>
      <c r="C9" s="4">
        <v>2360</v>
      </c>
      <c r="D9" s="10">
        <f t="shared" si="0"/>
        <v>0.5175438596491229</v>
      </c>
    </row>
    <row r="10" spans="1:4" ht="12">
      <c r="A10" t="s">
        <v>123</v>
      </c>
      <c r="B10" s="4">
        <v>3696</v>
      </c>
      <c r="C10" s="4">
        <v>2928</v>
      </c>
      <c r="D10" s="10">
        <f t="shared" si="0"/>
        <v>0.7922077922077922</v>
      </c>
    </row>
    <row r="11" spans="1:4" ht="12">
      <c r="A11" t="s">
        <v>124</v>
      </c>
      <c r="B11" s="4">
        <v>3872</v>
      </c>
      <c r="C11" s="4">
        <v>3112</v>
      </c>
      <c r="D11" s="10">
        <f t="shared" si="0"/>
        <v>0.8037190082644629</v>
      </c>
    </row>
    <row r="12" spans="1:4" ht="12">
      <c r="A12" t="s">
        <v>125</v>
      </c>
      <c r="B12" s="4">
        <v>4640</v>
      </c>
      <c r="C12" s="4">
        <v>2272</v>
      </c>
      <c r="D12" s="10">
        <f t="shared" si="0"/>
        <v>0.4896551724137931</v>
      </c>
    </row>
    <row r="13" spans="1:4" ht="12">
      <c r="A13" t="s">
        <v>126</v>
      </c>
      <c r="B13" s="4">
        <v>3319</v>
      </c>
      <c r="C13" s="4">
        <v>2970</v>
      </c>
      <c r="D13" s="10">
        <f t="shared" si="0"/>
        <v>0.8948478457366676</v>
      </c>
    </row>
    <row r="14" spans="1:4" ht="12">
      <c r="A14" t="s">
        <v>127</v>
      </c>
      <c r="B14" s="4">
        <v>4456</v>
      </c>
      <c r="C14" s="4">
        <v>2872</v>
      </c>
      <c r="D14" s="10">
        <f t="shared" si="0"/>
        <v>0.644524236983842</v>
      </c>
    </row>
    <row r="15" spans="1:4" ht="12">
      <c r="A15" t="s">
        <v>128</v>
      </c>
      <c r="B15" s="4">
        <v>4800</v>
      </c>
      <c r="C15" s="4">
        <v>3112</v>
      </c>
      <c r="D15" s="10">
        <f t="shared" si="0"/>
        <v>0.6483333333333333</v>
      </c>
    </row>
    <row r="16" spans="1:4" ht="12">
      <c r="A16" t="s">
        <v>129</v>
      </c>
      <c r="B16" s="4">
        <v>3800</v>
      </c>
      <c r="C16" s="4">
        <v>3020</v>
      </c>
      <c r="D16" s="10">
        <f t="shared" si="0"/>
        <v>0.7947368421052632</v>
      </c>
    </row>
    <row r="17" spans="1:4" ht="12">
      <c r="A17" t="s">
        <v>130</v>
      </c>
      <c r="B17" s="4">
        <v>3585</v>
      </c>
      <c r="C17" s="4">
        <v>2104</v>
      </c>
      <c r="D17" s="10">
        <f t="shared" si="0"/>
        <v>0.5868898186889818</v>
      </c>
    </row>
    <row r="18" spans="1:4" ht="12">
      <c r="A18" t="s">
        <v>16</v>
      </c>
      <c r="B18" s="4">
        <v>3984</v>
      </c>
      <c r="C18" s="4">
        <v>3048</v>
      </c>
      <c r="D18" s="10">
        <f t="shared" si="0"/>
        <v>0.7650602409638554</v>
      </c>
    </row>
    <row r="19" spans="1:4" ht="12">
      <c r="A19" t="s">
        <v>131</v>
      </c>
      <c r="B19" s="4">
        <v>5032</v>
      </c>
      <c r="C19" s="4">
        <v>3832</v>
      </c>
      <c r="D19" s="10">
        <f t="shared" si="0"/>
        <v>0.7615262321144675</v>
      </c>
    </row>
    <row r="20" spans="1:4" ht="12">
      <c r="A20" t="s">
        <v>132</v>
      </c>
      <c r="B20" s="4">
        <v>5104</v>
      </c>
      <c r="C20" s="4">
        <v>3952</v>
      </c>
      <c r="D20" s="10">
        <f t="shared" si="0"/>
        <v>0.774294670846395</v>
      </c>
    </row>
    <row r="21" spans="1:4" ht="12">
      <c r="A21" t="s">
        <v>34</v>
      </c>
      <c r="B21" s="4">
        <v>4640</v>
      </c>
      <c r="C21" s="4">
        <v>3832</v>
      </c>
      <c r="D21" s="10">
        <f t="shared" si="0"/>
        <v>0.8258620689655173</v>
      </c>
    </row>
    <row r="22" spans="1:4" ht="12">
      <c r="A22" t="s">
        <v>133</v>
      </c>
      <c r="B22" s="4">
        <v>4590</v>
      </c>
      <c r="C22" s="4">
        <v>4016</v>
      </c>
      <c r="D22" s="10">
        <f t="shared" si="0"/>
        <v>0.8749455337690631</v>
      </c>
    </row>
    <row r="23" spans="1:4" ht="12">
      <c r="A23" t="s">
        <v>134</v>
      </c>
      <c r="B23" s="4">
        <v>3535</v>
      </c>
      <c r="C23" s="4">
        <v>3150</v>
      </c>
      <c r="D23" s="10">
        <f t="shared" si="0"/>
        <v>0.8910891089108911</v>
      </c>
    </row>
    <row r="24" spans="1:4" ht="12">
      <c r="A24" t="s">
        <v>135</v>
      </c>
      <c r="B24" s="4">
        <v>4616</v>
      </c>
      <c r="C24" s="4">
        <v>4016</v>
      </c>
      <c r="D24" s="10">
        <f t="shared" si="0"/>
        <v>0.8700173310225303</v>
      </c>
    </row>
    <row r="25" spans="1:4" ht="12">
      <c r="A25" t="s">
        <v>136</v>
      </c>
      <c r="B25" s="4">
        <v>4685</v>
      </c>
      <c r="C25" s="4">
        <v>3680</v>
      </c>
      <c r="D25" s="10">
        <f t="shared" si="0"/>
        <v>0.7854855923159018</v>
      </c>
    </row>
    <row r="26" spans="1:4" ht="12">
      <c r="A26" t="s">
        <v>137</v>
      </c>
      <c r="B26" s="4">
        <v>3940</v>
      </c>
      <c r="C26" s="4">
        <v>2752</v>
      </c>
      <c r="D26" s="10">
        <f t="shared" si="0"/>
        <v>0.698477157360406</v>
      </c>
    </row>
    <row r="27" spans="1:4" ht="12">
      <c r="A27" t="s">
        <v>138</v>
      </c>
      <c r="B27" s="4">
        <v>4712</v>
      </c>
      <c r="C27" s="4">
        <v>3712</v>
      </c>
      <c r="D27" s="10">
        <f t="shared" si="0"/>
        <v>0.7877758913412564</v>
      </c>
    </row>
    <row r="28" spans="1:4" ht="12">
      <c r="A28" t="s">
        <v>139</v>
      </c>
      <c r="B28" s="4">
        <v>4960</v>
      </c>
      <c r="C28" s="4">
        <v>3768</v>
      </c>
      <c r="D28" s="10">
        <f t="shared" si="0"/>
        <v>0.7596774193548387</v>
      </c>
    </row>
    <row r="29" spans="1:4" ht="12">
      <c r="A29" t="s">
        <v>140</v>
      </c>
      <c r="B29" s="4">
        <v>4888</v>
      </c>
      <c r="C29" s="4">
        <v>3528</v>
      </c>
      <c r="D29" s="10">
        <f t="shared" si="0"/>
        <v>0.7217675941080196</v>
      </c>
    </row>
    <row r="30" spans="1:4" ht="12">
      <c r="A30" t="s">
        <v>141</v>
      </c>
      <c r="B30" s="4">
        <v>5573</v>
      </c>
      <c r="C30" s="4">
        <v>4200</v>
      </c>
      <c r="D30" s="10">
        <f t="shared" si="0"/>
        <v>0.7536335905257492</v>
      </c>
    </row>
    <row r="31" spans="1:4" ht="12">
      <c r="A31" t="s">
        <v>42</v>
      </c>
      <c r="B31" s="4">
        <v>5120</v>
      </c>
      <c r="C31" s="4">
        <v>4728</v>
      </c>
      <c r="D31" s="10">
        <f t="shared" si="0"/>
        <v>0.9234375</v>
      </c>
    </row>
    <row r="32" spans="1:4" ht="12">
      <c r="A32" t="s">
        <v>142</v>
      </c>
      <c r="B32" s="4">
        <v>2780</v>
      </c>
      <c r="C32" s="4">
        <v>2250</v>
      </c>
      <c r="D32" s="10">
        <f t="shared" si="0"/>
        <v>0.8093525179856115</v>
      </c>
    </row>
    <row r="33" spans="1:4" ht="12">
      <c r="A33" t="s">
        <v>143</v>
      </c>
      <c r="B33" s="4">
        <v>3200</v>
      </c>
      <c r="C33" s="4">
        <v>2488</v>
      </c>
      <c r="D33" s="10">
        <f t="shared" si="0"/>
        <v>0.7775</v>
      </c>
    </row>
    <row r="34" spans="1:4" ht="12">
      <c r="A34" t="s">
        <v>144</v>
      </c>
      <c r="B34" s="4">
        <v>3600</v>
      </c>
      <c r="C34" s="4">
        <v>2336</v>
      </c>
      <c r="D34" s="10">
        <f t="shared" si="0"/>
        <v>0.6488888888888888</v>
      </c>
    </row>
    <row r="35" spans="1:4" ht="12">
      <c r="A35" t="s">
        <v>145</v>
      </c>
      <c r="B35" s="4">
        <v>2959</v>
      </c>
      <c r="C35" s="4">
        <v>2632</v>
      </c>
      <c r="D35" s="10">
        <f t="shared" si="0"/>
        <v>0.8894896924636702</v>
      </c>
    </row>
    <row r="36" spans="1:4" ht="12">
      <c r="A36" t="s">
        <v>146</v>
      </c>
      <c r="B36" s="4">
        <v>2800</v>
      </c>
      <c r="C36" s="4">
        <v>2240</v>
      </c>
      <c r="D36" s="10">
        <f t="shared" si="0"/>
        <v>0.8</v>
      </c>
    </row>
    <row r="37" spans="1:4" ht="12">
      <c r="A37" t="s">
        <v>147</v>
      </c>
      <c r="B37" s="4">
        <v>4584</v>
      </c>
      <c r="C37" s="4">
        <v>3192</v>
      </c>
      <c r="D37" s="10">
        <f t="shared" si="0"/>
        <v>0.6963350785340314</v>
      </c>
    </row>
    <row r="38" spans="1:4" ht="12">
      <c r="A38" t="s">
        <v>87</v>
      </c>
      <c r="B38" s="4">
        <v>4320</v>
      </c>
      <c r="C38" s="4">
        <v>2540</v>
      </c>
      <c r="D38" s="10">
        <f t="shared" si="0"/>
        <v>0.5879629629629629</v>
      </c>
    </row>
    <row r="39" spans="2:4" ht="12">
      <c r="B39" s="4"/>
      <c r="C39" s="4"/>
      <c r="D39" s="10"/>
    </row>
    <row r="40" spans="1:4" ht="12">
      <c r="A40" t="s">
        <v>148</v>
      </c>
      <c r="B40" s="4"/>
      <c r="C40" s="4"/>
      <c r="D40" s="10">
        <v>0.5988</v>
      </c>
    </row>
    <row r="41" spans="1:4" ht="12">
      <c r="A41" t="s">
        <v>209</v>
      </c>
      <c r="B41" s="4"/>
      <c r="C41" s="4"/>
      <c r="D41" s="10">
        <v>0.6526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Trial User</cp:lastModifiedBy>
  <dcterms:created xsi:type="dcterms:W3CDTF">2002-06-17T19:16:41Z</dcterms:created>
  <dcterms:modified xsi:type="dcterms:W3CDTF">2002-08-19T16:46:05Z</dcterms:modified>
  <cp:category/>
  <cp:version/>
  <cp:contentType/>
  <cp:contentStatus/>
</cp:coreProperties>
</file>